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.1" sheetId="4" r:id="rId1"/>
    <sheet name="пр.2" sheetId="11" r:id="rId2"/>
    <sheet name="пр.3" sheetId="2" r:id="rId3"/>
    <sheet name="пр.4" sheetId="12" r:id="rId4"/>
    <sheet name="пр.5" sheetId="3" r:id="rId5"/>
    <sheet name="отчет по р.ф." sheetId="5" r:id="rId6"/>
    <sheet name="Лист2" sheetId="14" r:id="rId7"/>
  </sheets>
  <calcPr calcId="152511"/>
</workbook>
</file>

<file path=xl/calcChain.xml><?xml version="1.0" encoding="utf-8"?>
<calcChain xmlns="http://schemas.openxmlformats.org/spreadsheetml/2006/main">
  <c r="H26" i="2" l="1"/>
  <c r="H23" i="2" s="1"/>
  <c r="G26" i="2"/>
  <c r="H70" i="2"/>
  <c r="G70" i="2"/>
  <c r="G80" i="2"/>
  <c r="G95" i="2"/>
  <c r="G99" i="2"/>
  <c r="G104" i="2"/>
  <c r="E9" i="11" l="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D19" i="12" l="1"/>
  <c r="C19" i="12"/>
  <c r="D16" i="12"/>
  <c r="C16" i="12"/>
  <c r="E18" i="12"/>
  <c r="G23" i="2"/>
  <c r="H9" i="2"/>
  <c r="H8" i="2" s="1"/>
  <c r="G9" i="2"/>
  <c r="H13" i="2"/>
  <c r="H12" i="2" s="1"/>
  <c r="G13" i="2"/>
  <c r="G12" i="2" s="1"/>
  <c r="I10" i="2"/>
  <c r="I11" i="2"/>
  <c r="I14" i="2"/>
  <c r="I15" i="2"/>
  <c r="I16" i="2"/>
  <c r="I17" i="2"/>
  <c r="I18" i="2"/>
  <c r="I19" i="2"/>
  <c r="I20" i="2"/>
  <c r="I21" i="2"/>
  <c r="I22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4" i="2"/>
  <c r="I45" i="2"/>
  <c r="I46" i="2"/>
  <c r="I47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7" i="2"/>
  <c r="I68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H49" i="2"/>
  <c r="H48" i="2" s="1"/>
  <c r="G49" i="2"/>
  <c r="G48" i="2" s="1"/>
  <c r="G66" i="2"/>
  <c r="H69" i="2"/>
  <c r="H80" i="2"/>
  <c r="G69" i="2"/>
  <c r="H104" i="2"/>
  <c r="H66" i="2"/>
  <c r="H65" i="2" s="1"/>
  <c r="H64" i="2" s="1"/>
  <c r="I69" i="2" l="1"/>
  <c r="G65" i="2"/>
  <c r="I65" i="2" s="1"/>
  <c r="I66" i="2"/>
  <c r="I9" i="2"/>
  <c r="G8" i="2"/>
  <c r="G7" i="2"/>
  <c r="I13" i="2"/>
  <c r="I12" i="2"/>
  <c r="I49" i="2"/>
  <c r="I48" i="2"/>
  <c r="H7" i="2"/>
  <c r="H6" i="2" s="1"/>
  <c r="I23" i="2"/>
  <c r="I8" i="2"/>
  <c r="C28" i="4"/>
  <c r="E26" i="4"/>
  <c r="E27" i="4"/>
  <c r="D27" i="4"/>
  <c r="C27" i="4"/>
  <c r="E11" i="4"/>
  <c r="E12" i="4"/>
  <c r="E13" i="4"/>
  <c r="E14" i="4"/>
  <c r="E15" i="4"/>
  <c r="E16" i="4"/>
  <c r="E17" i="4"/>
  <c r="E18" i="4"/>
  <c r="E19" i="4"/>
  <c r="E20" i="4"/>
  <c r="C21" i="4"/>
  <c r="D21" i="4"/>
  <c r="E21" i="4" s="1"/>
  <c r="E22" i="4"/>
  <c r="E23" i="4"/>
  <c r="E24" i="4"/>
  <c r="E25" i="4"/>
  <c r="D28" i="4" l="1"/>
  <c r="E28" i="4" s="1"/>
  <c r="G64" i="2"/>
  <c r="I64" i="2" s="1"/>
  <c r="I7" i="2"/>
  <c r="E8" i="12"/>
  <c r="E7" i="12"/>
  <c r="C6" i="12"/>
  <c r="G6" i="2" l="1"/>
  <c r="I6" i="2" s="1"/>
  <c r="H99" i="2"/>
  <c r="H95" i="2"/>
  <c r="D27" i="11"/>
  <c r="C27" i="11"/>
  <c r="E27" i="11" l="1"/>
  <c r="E9" i="12"/>
  <c r="E10" i="12"/>
  <c r="E11" i="12"/>
  <c r="E12" i="12"/>
  <c r="E13" i="12"/>
  <c r="E14" i="12"/>
  <c r="E15" i="12"/>
  <c r="E17" i="12"/>
  <c r="E20" i="12"/>
  <c r="E21" i="12"/>
  <c r="E22" i="12"/>
  <c r="E24" i="12"/>
  <c r="E26" i="12"/>
  <c r="E28" i="12"/>
  <c r="E23" i="12"/>
  <c r="E25" i="12"/>
  <c r="E27" i="12"/>
  <c r="E8" i="11"/>
  <c r="E16" i="12" l="1"/>
  <c r="E19" i="12"/>
  <c r="D6" i="12"/>
  <c r="E6" i="12" s="1"/>
</calcChain>
</file>

<file path=xl/sharedStrings.xml><?xml version="1.0" encoding="utf-8"?>
<sst xmlns="http://schemas.openxmlformats.org/spreadsheetml/2006/main" count="545" uniqueCount="267">
  <si>
    <t>Наименование показателя</t>
  </si>
  <si>
    <t>в том числе:</t>
  </si>
  <si>
    <t>Наименование получателей средств из бюджета сельского поселения</t>
  </si>
  <si>
    <t>Код</t>
  </si>
  <si>
    <t>Раздел</t>
  </si>
  <si>
    <t>Под-раздел</t>
  </si>
  <si>
    <t>Целевая статья</t>
  </si>
  <si>
    <t>Вид расхо-дов</t>
  </si>
  <si>
    <t>%  исполнения</t>
  </si>
  <si>
    <t>Администрация Новониколаевского сельского поселения</t>
  </si>
  <si>
    <t>Общегосударственные Расходы</t>
  </si>
  <si>
    <t>01</t>
  </si>
  <si>
    <t>Глава сельского поселения</t>
  </si>
  <si>
    <t>02</t>
  </si>
  <si>
    <t>Функционирование высшего должностного лица субъекта Российской Федерации и муниципального образования</t>
  </si>
  <si>
    <t>Фонд оплаты труда и страховые взносы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</si>
  <si>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 заключёнными соглашениями</t>
  </si>
  <si>
    <t>04</t>
  </si>
  <si>
    <t>Иные межбюджетные трансферты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</si>
  <si>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</si>
  <si>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Аппарат управления</t>
  </si>
  <si>
    <t>Прочая закупка товаров, работ и услуг для государственных нужд</t>
  </si>
  <si>
    <t>Обеспечение деятельности финансовых, налоговых и таможенных органов и органов финансового (финансово- бюджетного ) надзора</t>
  </si>
  <si>
    <t>06</t>
  </si>
  <si>
    <t>Другие общегосударственные вопросы</t>
  </si>
  <si>
    <t>Межбюджетные трансферты на поддержку мер по сбалансированности бюджета (содержание первичных ветеранских организаций)</t>
  </si>
  <si>
    <t>Национальная оборона</t>
  </si>
  <si>
    <t>03</t>
  </si>
  <si>
    <t>Прочая закупка товаров, работ и услуг для муниципального образования</t>
  </si>
  <si>
    <t>Национальная безопасность и правоохранительная деятельность</t>
  </si>
  <si>
    <t>Защита населения и территории от чрезвычайных ситуаций от природного и техногенного характера, гражданской обороны</t>
  </si>
  <si>
    <t>09</t>
  </si>
  <si>
    <t>Предупреждение и ликвидация последствий чрезвычайных ситуаций и стихийных бедствий, природного и техногенного характера</t>
  </si>
  <si>
    <t>Национальная экономика</t>
  </si>
  <si>
    <t>Дорожное хозяйство (Дорожные фонды)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</si>
  <si>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</si>
  <si>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Жилищно-коммунальное хозяйство</t>
  </si>
  <si>
    <t>05</t>
  </si>
  <si>
    <t>Жилищное хозяйство</t>
  </si>
  <si>
    <t>Коммунальное хозяйство</t>
  </si>
  <si>
    <t>Мероприятия в области коммунального хозяйства</t>
  </si>
  <si>
    <t>Благоустройство</t>
  </si>
  <si>
    <t>Прочие мероприятия по благоустройству городских и сельских поселений</t>
  </si>
  <si>
    <t>Уличное освещение</t>
  </si>
  <si>
    <t>Озеленение</t>
  </si>
  <si>
    <t>Культура, кинематография и средства массовой информации</t>
  </si>
  <si>
    <t>08</t>
  </si>
  <si>
    <t>Культура</t>
  </si>
  <si>
    <t>10</t>
  </si>
  <si>
    <t>Физическая культура и спорт</t>
  </si>
  <si>
    <t>Физическая культура</t>
  </si>
  <si>
    <t>Наименование</t>
  </si>
  <si>
    <t>код</t>
  </si>
  <si>
    <t>план</t>
  </si>
  <si>
    <t>исполнение</t>
  </si>
  <si>
    <t>Изменение остатков средств на счетах по учету средств бюджета</t>
  </si>
  <si>
    <t>Итого</t>
  </si>
  <si>
    <t>9091050000000000000</t>
  </si>
  <si>
    <t>Отчет по резервному фонду</t>
  </si>
  <si>
    <t>Наименование работ</t>
  </si>
  <si>
    <t>КБК</t>
  </si>
  <si>
    <t>Документ основание</t>
  </si>
  <si>
    <t>Сумма</t>
  </si>
  <si>
    <t>5</t>
  </si>
  <si>
    <t>6</t>
  </si>
  <si>
    <t>Доходы бюджета - ИТОГО</t>
  </si>
  <si>
    <t>X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</si>
  <si>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</si>
  <si>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</si>
  <si>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</si>
  <si>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</si>
  <si>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</si>
  <si>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</si>
  <si>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</si>
  <si>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</si>
  <si>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</si>
  <si>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</si>
  <si>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Дотации бюджетам поселений на выравнивание бюджетной обеспеченности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</si>
  <si>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</si>
  <si>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</si>
  <si>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поселений</t>
  </si>
  <si>
    <t>Код дохлда по бюджетной классификации</t>
  </si>
  <si>
    <t>Расходы бюджета - ИТОГО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</si>
  <si>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</si>
  <si>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</si>
  <si>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</si>
  <si>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</si>
  <si>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</si>
  <si>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</si>
  <si>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</si>
  <si>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</si>
  <si>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ЖИЛИЩНО-КОММУНАЛЬНОЕ ХОЗЯЙСТВО</t>
  </si>
  <si>
    <t>КУЛЬТУРА, КИНЕМАТОГРАФИЯ</t>
  </si>
  <si>
    <t>СОЦИАЛЬНАЯ ПОЛИТИКА</t>
  </si>
  <si>
    <t>Охрана семьи и детства</t>
  </si>
  <si>
    <t>ФИЗИЧЕСКАЯ КУЛЬТУРА И СПОРТ</t>
  </si>
  <si>
    <t>4</t>
  </si>
  <si>
    <t xml:space="preserve">Дотации бюджетам субъектов Российской Федерации и муниципальных образований на выравнивание бюджетной обеспеченности </t>
  </si>
  <si>
    <t xml:space="preserve">Субвенции бюджетам субъектов Российской Федерации и муниципальных образований  на осуществление первичного воинского учета на территориях, где отсутствуют военные комиссариаты </t>
  </si>
  <si>
    <t xml:space="preserve">Акцизы по подакцизным товарам (продукции), производимым на территории Российской Федерации </t>
  </si>
  <si>
    <t xml:space="preserve">Налог на доходы физических лиц </t>
  </si>
  <si>
    <t xml:space="preserve">Налог на имущество физических лиц </t>
  </si>
  <si>
    <t xml:space="preserve">Земельный налог </t>
  </si>
  <si>
    <t xml:space="preserve"> Государственная пошлина   </t>
  </si>
  <si>
    <t xml:space="preserve">Прочие доходы от использования имущества </t>
  </si>
  <si>
    <t xml:space="preserve">Доходы, от реализации имущества находящегося в государственной и муниципальной соственности </t>
  </si>
  <si>
    <t xml:space="preserve"> Доходы от продажи земельных участков </t>
  </si>
  <si>
    <t>Исполнение %</t>
  </si>
  <si>
    <t>Исполнения%</t>
  </si>
  <si>
    <t>20201001100000151</t>
  </si>
  <si>
    <t>Коды</t>
  </si>
  <si>
    <t>20203015100000151</t>
  </si>
  <si>
    <t>20204000000000151</t>
  </si>
  <si>
    <t>10302000010000110</t>
  </si>
  <si>
    <t>10102010010000110</t>
  </si>
  <si>
    <t>10601000000000110</t>
  </si>
  <si>
    <t>10606000000000110</t>
  </si>
  <si>
    <t>10804000010000110</t>
  </si>
  <si>
    <t>11109000000000120</t>
  </si>
  <si>
    <t>11402000000000410</t>
  </si>
  <si>
    <t>11406000000000430</t>
  </si>
  <si>
    <t>Наименование доходов, расходов</t>
  </si>
  <si>
    <t>План (тыс.руб.)</t>
  </si>
  <si>
    <t>Факт(тыс.руб.)</t>
  </si>
  <si>
    <t xml:space="preserve"> Исполнение %</t>
  </si>
  <si>
    <t>Итого безвозмездных поступлений</t>
  </si>
  <si>
    <t>Итого доходов</t>
  </si>
  <si>
    <t>Итого Собственных доходов</t>
  </si>
  <si>
    <t>Наименование доходов,расходов</t>
  </si>
  <si>
    <t>План(тыс.руб)</t>
  </si>
  <si>
    <t>Исполнение доходов бюджета МО "Новониколаевское сельское поселение" по кодам классификации доходов бюджетов.</t>
  </si>
  <si>
    <t xml:space="preserve">Исполнение доходов бюджета МО "Новониколаевское сельское поселение"по кодам видов доходов, подвидов доходов, классификации операций сектора государственного управления, относящихся к доходам </t>
  </si>
  <si>
    <t>10804020010000110</t>
  </si>
  <si>
    <t>10302230010000110</t>
  </si>
  <si>
    <t xml:space="preserve"> 10302240010000110</t>
  </si>
  <si>
    <t>10302250010000110</t>
  </si>
  <si>
    <t>10302260010000110</t>
  </si>
  <si>
    <t>10601030100000110</t>
  </si>
  <si>
    <t>11109045100000120</t>
  </si>
  <si>
    <t xml:space="preserve"> 11402053100000410</t>
  </si>
  <si>
    <t xml:space="preserve"> 11406025100000430</t>
  </si>
  <si>
    <t>20204014100000151</t>
  </si>
  <si>
    <t>Исполнение расходов бюджета по ведомственной структуре расходов соответствующего бюджета</t>
  </si>
  <si>
    <t xml:space="preserve"> 0100 </t>
  </si>
  <si>
    <t xml:space="preserve"> 0102 </t>
  </si>
  <si>
    <t xml:space="preserve"> 0104 </t>
  </si>
  <si>
    <t xml:space="preserve"> 0106 </t>
  </si>
  <si>
    <t xml:space="preserve">0113 </t>
  </si>
  <si>
    <t xml:space="preserve"> 0200 </t>
  </si>
  <si>
    <t xml:space="preserve"> 0203</t>
  </si>
  <si>
    <t xml:space="preserve"> 0300 </t>
  </si>
  <si>
    <t xml:space="preserve"> 0309 </t>
  </si>
  <si>
    <t xml:space="preserve"> 0400 </t>
  </si>
  <si>
    <t xml:space="preserve"> 0409 </t>
  </si>
  <si>
    <t xml:space="preserve"> 0500 </t>
  </si>
  <si>
    <t xml:space="preserve"> 0501 </t>
  </si>
  <si>
    <t xml:space="preserve"> 0502 </t>
  </si>
  <si>
    <t xml:space="preserve"> 0503 </t>
  </si>
  <si>
    <t xml:space="preserve"> 0800 </t>
  </si>
  <si>
    <t xml:space="preserve"> 0801 </t>
  </si>
  <si>
    <t xml:space="preserve"> 1000 </t>
  </si>
  <si>
    <t>1004</t>
  </si>
  <si>
    <t xml:space="preserve"> 1100</t>
  </si>
  <si>
    <t>КФСР</t>
  </si>
  <si>
    <t>***960</t>
  </si>
  <si>
    <t>Исполнение источников финансирования дефицита   бюджета по кодам классификации источников финансирования дефицита бюджета</t>
  </si>
  <si>
    <t>Исполнение расходов бюджетаМО "Новониколаевское сельское поселение" подразделам и подразделам классификации расходов бюджета</t>
  </si>
  <si>
    <t>Уплата прочих налогов, сборов</t>
  </si>
  <si>
    <t>Уплата иных платежей</t>
  </si>
  <si>
    <t>Реализация государственных функций, связанных с общегосударственным упралением</t>
  </si>
  <si>
    <t>Расходование на информационные техналогии</t>
  </si>
  <si>
    <t>Закупка товаров, работ и услуг в сфере информационно-коммуникационных технологий</t>
  </si>
  <si>
    <t>Использование, охрана земель, межевание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</si>
  <si>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</si>
  <si>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</si>
  <si>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 xml:space="preserve"> 10102020010000110</t>
  </si>
  <si>
    <t xml:space="preserve"> 10102030012100 110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</si>
  <si>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</si>
  <si>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 10606033101000110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</si>
  <si>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</si>
  <si>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10606043101000110</t>
  </si>
  <si>
    <t>13</t>
  </si>
  <si>
    <t>Опубликование СМИ</t>
  </si>
  <si>
    <t>Расходы связанные с муниципальной деятельностью</t>
  </si>
  <si>
    <t>Осуществление первичного воинского учета на территориях, где отсутствуют военные комиссариаты</t>
  </si>
  <si>
    <t>Капитальный ремонт и ремонт автомобильных дорог общего пользования населенных пунктов</t>
  </si>
  <si>
    <t>Капитальный ремонт государственного жилищного фонда субъектов Российской Федерации и муниципального жилищного фонда</t>
  </si>
  <si>
    <t>Субсидии юридическим лицам(кроме некоммерческих организаций), индивидуальным предпринемателям, физическим лицам</t>
  </si>
  <si>
    <t>Резервные фонды местных администраций</t>
  </si>
  <si>
    <t>Резервные средства</t>
  </si>
  <si>
    <t>Обеспечение деятельности подведомственных учреждений</t>
  </si>
  <si>
    <t>Приобретение товаров, работ и услуг в пользу граждан</t>
  </si>
  <si>
    <t>00</t>
  </si>
  <si>
    <t>Мероприятия в области здравоохранения и спорта</t>
  </si>
  <si>
    <t xml:space="preserve"> 1101 </t>
  </si>
  <si>
    <t>20203119000000151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</si>
  <si>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</si>
  <si>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№3к решению Совета Новониколаевского сельского поселения от                                                  _______________2017   №</t>
  </si>
  <si>
    <t>0020300000</t>
  </si>
  <si>
    <t>Взносы на обязательное страхование на выплату денежного содержания выплаты работникам государственных и муниципальных органов</t>
  </si>
  <si>
    <t>0020400000</t>
  </si>
  <si>
    <t>5210600000</t>
  </si>
  <si>
    <t>0700500000</t>
  </si>
  <si>
    <t>0920000000</t>
  </si>
  <si>
    <t>0920302000</t>
  </si>
  <si>
    <t>0920308000</t>
  </si>
  <si>
    <t>0920309000</t>
  </si>
  <si>
    <t>0920310000</t>
  </si>
  <si>
    <t>1230100000</t>
  </si>
  <si>
    <t>1220451180</t>
  </si>
  <si>
    <t>2180100000</t>
  </si>
  <si>
    <t>218010000</t>
  </si>
  <si>
    <t>3150212000</t>
  </si>
  <si>
    <t>3150214000</t>
  </si>
  <si>
    <t>Основные мероприятия "Капитальный ремонт, ремонт и содержание автомобильных дорог общего пользования местного значения Асиновского района"</t>
  </si>
  <si>
    <t>0720300000</t>
  </si>
  <si>
    <t>Ремонт автомобильных дорог  общего пользования местного значения в границах муниципальных районов.</t>
  </si>
  <si>
    <t>0720340895</t>
  </si>
  <si>
    <t>0720340896</t>
  </si>
  <si>
    <t>4000000000</t>
  </si>
  <si>
    <t xml:space="preserve">Муниципальные программы </t>
  </si>
  <si>
    <t xml:space="preserve">Муниципальная программа "Повышение безопасности дорожного движения на территории Новониколаевского сельского поселения на 2016-2020 годы" </t>
  </si>
  <si>
    <t>4100000000</t>
  </si>
  <si>
    <t>4100020000</t>
  </si>
  <si>
    <t>Другие вопросы в области национальной экономики</t>
  </si>
  <si>
    <t>Мероприятия по землеустройству и землепользованию</t>
  </si>
  <si>
    <t>12</t>
  </si>
  <si>
    <t>3400300000</t>
  </si>
  <si>
    <t>3900200000</t>
  </si>
  <si>
    <t>3910500000</t>
  </si>
  <si>
    <t>Закупка товаров, работ и услуг в  целях капитального ремонта государственного ремонта</t>
  </si>
  <si>
    <t>Иные межбюджетные трансферты на реализацию муниципальной программы «Развитие коммунальной инфраструктуры в Асиновском районе»</t>
  </si>
  <si>
    <t>0920240910</t>
  </si>
  <si>
    <t>Иные межбюджетные трансферты на реализацию муниципальной программы «Развитие коммунальной инфраструктуры в Асиновском районе» в том числе : Подготовка объектов водоснабжения водоотведения к прохождению отопительного периода</t>
  </si>
  <si>
    <t>0920201000</t>
  </si>
  <si>
    <t>6300800000</t>
  </si>
  <si>
    <t>6000100000</t>
  </si>
  <si>
    <t>6000300000</t>
  </si>
  <si>
    <t>6000500000</t>
  </si>
  <si>
    <t>Межбюджетные трансферты на исполнение полномочий по участию в организации деятельности по сбору, транспортированию, обработке, утилизации, обезвреживанию, захоронению твердых коммунальных отходов</t>
  </si>
  <si>
    <t>6300100001</t>
  </si>
  <si>
    <t>Основные мероприятия "Поддержка личных подсобных хозяйств граждан"</t>
  </si>
  <si>
    <t>0510100000</t>
  </si>
  <si>
    <t>4409900000</t>
  </si>
  <si>
    <t>Обеспчениествние отдльных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</si>
  <si>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1228050820</t>
  </si>
  <si>
    <t>Межбюджетные трансферты на исполнение судебных актов по обращениювзыскания на средства областного бюджета</t>
  </si>
  <si>
    <t>9900300000</t>
  </si>
  <si>
    <t>5129700000</t>
  </si>
  <si>
    <t>Приложение №4к решению Совета Новониколаевского сельского поселения от                                                  _______________2017  №</t>
  </si>
  <si>
    <t>Мроприятия по землеустройству иземлепользованию</t>
  </si>
  <si>
    <t>0412</t>
  </si>
  <si>
    <t>Рытье траншеи для отвода талых вод в с.Минаевка</t>
  </si>
  <si>
    <t>Распоряжение № №44 от 11.08.2016</t>
  </si>
  <si>
    <t xml:space="preserve">На ремонт колодцев в с.Минаевка </t>
  </si>
  <si>
    <t xml:space="preserve"> 0503 0700500000 244 222</t>
  </si>
  <si>
    <t xml:space="preserve"> 0503 0700500000 244 226</t>
  </si>
  <si>
    <t>Распоряжение № №45 от 11.08.2016</t>
  </si>
  <si>
    <t>Оказание социальной помощи погорельцу Шамшину А.В.</t>
  </si>
  <si>
    <t xml:space="preserve"> 0113 0700500000 321 262</t>
  </si>
  <si>
    <t>Распоряжение №70от 23.12.2016</t>
  </si>
  <si>
    <t>Приложение №5к решению Совета Новониколаевского сельского поселения от                                                  _______________2017   №</t>
  </si>
  <si>
    <t>10102000010000110</t>
  </si>
  <si>
    <t>Налог на доходы физических лиц</t>
  </si>
  <si>
    <t>Субвенции бюджетам сельских поселений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</si>
  <si>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№2 к решению Совета Новониколаевского сельского поселения от                                                  _______________2017   №</t>
  </si>
  <si>
    <t>Приложение №1 к решению Совета Новониколаевского сельского поселения от                                                  _______________2017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</si>
</sst>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ahoma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/>
    <xf numFmtId="0" fontId="1" fillId="0" borderId="0" xfId="0" applyFont="1"/>
    <xf numFmtId="0" fontId="3" fillId="0" borderId="0" xfId="0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0" xfId="0" applyBorder="1"/>
    <xf numFmtId="49" fontId="2" fillId="0" borderId="0" xfId="0" applyNumberFormat="1" applyFont="1" applyBorder="1" applyAlignment="1">
      <alignment horizontal="center" wrapText="1"/>
    </xf>
    <xf numFmtId="49" fontId="0" fillId="0" borderId="0" xfId="0" applyNumberFormat="1" applyFill="1"/>
    <xf numFmtId="49" fontId="0" fillId="0" borderId="0" xfId="0" applyNumberFormat="1"/>
    <xf numFmtId="0" fontId="6" fillId="0" borderId="0" xfId="0" applyFont="1"/>
    <xf numFmtId="0" fontId="6" fillId="0" borderId="2" xfId="0" applyFont="1" applyBorder="1" applyAlignment="1">
      <alignment horizontal="center" wrapText="1"/>
    </xf>
    <xf numFmtId="49" fontId="7" fillId="0" borderId="0" xfId="0" applyNumberFormat="1" applyFont="1"/>
    <xf numFmtId="49" fontId="7" fillId="0" borderId="0" xfId="0" applyNumberFormat="1" applyFont="1" applyAlignment="1">
      <alignment wrapText="1" shrinkToFit="1"/>
    </xf>
    <xf numFmtId="0" fontId="7" fillId="0" borderId="0" xfId="0" applyFont="1"/>
    <xf numFmtId="0" fontId="6" fillId="0" borderId="0" xfId="0" applyFont="1" applyBorder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/>
    <xf numFmtId="49" fontId="2" fillId="0" borderId="0" xfId="0" applyNumberFormat="1" applyFont="1" applyBorder="1" applyAlignment="1">
      <alignment wrapText="1"/>
    </xf>
    <xf numFmtId="0" fontId="4" fillId="0" borderId="0" xfId="0" applyFont="1" applyBorder="1" applyAlignment="1"/>
    <xf numFmtId="0" fontId="1" fillId="0" borderId="6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0" xfId="0" applyFont="1" applyAlignment="1"/>
    <xf numFmtId="49" fontId="1" fillId="0" borderId="6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wrapText="1" shrinkToFit="1"/>
    </xf>
    <xf numFmtId="4" fontId="9" fillId="0" borderId="8" xfId="0" applyNumberFormat="1" applyFont="1" applyBorder="1" applyAlignment="1">
      <alignment horizontal="right" wrapText="1" shrinkToFit="1"/>
    </xf>
    <xf numFmtId="4" fontId="1" fillId="0" borderId="6" xfId="0" applyNumberFormat="1" applyFont="1" applyBorder="1"/>
    <xf numFmtId="49" fontId="9" fillId="0" borderId="6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2" xfId="0" applyNumberFormat="1" applyFont="1" applyBorder="1" applyAlignment="1">
      <alignment vertical="top" wrapText="1"/>
    </xf>
    <xf numFmtId="49" fontId="9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4" fontId="9" fillId="0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 wrapText="1" shrinkToFit="1"/>
    </xf>
    <xf numFmtId="4" fontId="9" fillId="0" borderId="8" xfId="0" applyNumberFormat="1" applyFont="1" applyBorder="1" applyAlignment="1">
      <alignment horizontal="center" vertical="center" wrapText="1" shrinkToFit="1"/>
    </xf>
    <xf numFmtId="49" fontId="11" fillId="0" borderId="6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0" fontId="0" fillId="0" borderId="9" xfId="0" applyBorder="1"/>
    <xf numFmtId="0" fontId="10" fillId="0" borderId="1" xfId="0" applyFont="1" applyBorder="1" applyAlignment="1">
      <alignment vertical="top" wrapText="1"/>
    </xf>
    <xf numFmtId="49" fontId="1" fillId="0" borderId="2" xfId="0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vertical="top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2" fontId="1" fillId="0" borderId="6" xfId="0" applyNumberFormat="1" applyFont="1" applyBorder="1" applyAlignment="1">
      <alignment horizontal="right"/>
    </xf>
    <xf numFmtId="0" fontId="1" fillId="0" borderId="6" xfId="0" applyFont="1" applyBorder="1"/>
    <xf numFmtId="2" fontId="1" fillId="0" borderId="6" xfId="0" applyNumberFormat="1" applyFont="1" applyBorder="1"/>
    <xf numFmtId="0" fontId="9" fillId="0" borderId="6" xfId="0" applyNumberFormat="1" applyFont="1" applyBorder="1" applyAlignment="1">
      <alignment horizontal="left" vertical="center" wrapText="1" indent="1" shrinkToFi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vertical="center" wrapText="1"/>
    </xf>
    <xf numFmtId="4" fontId="9" fillId="0" borderId="6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2" fillId="0" borderId="6" xfId="0" applyNumberFormat="1" applyFont="1" applyBorder="1" applyAlignment="1">
      <alignment vertical="top" wrapText="1"/>
    </xf>
    <xf numFmtId="2" fontId="2" fillId="0" borderId="6" xfId="0" applyNumberFormat="1" applyFont="1" applyBorder="1" applyAlignment="1">
      <alignment vertical="top"/>
    </xf>
    <xf numFmtId="0" fontId="2" fillId="0" borderId="6" xfId="0" applyFont="1" applyBorder="1" applyAlignment="1">
      <alignment vertical="top" wrapText="1"/>
    </xf>
    <xf numFmtId="2" fontId="1" fillId="0" borderId="6" xfId="0" applyNumberFormat="1" applyFont="1" applyBorder="1" applyAlignment="1">
      <alignment vertical="top" wrapText="1"/>
    </xf>
    <xf numFmtId="2" fontId="1" fillId="0" borderId="6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 indent="1"/>
    </xf>
    <xf numFmtId="49" fontId="1" fillId="0" borderId="6" xfId="0" applyNumberFormat="1" applyFont="1" applyBorder="1" applyAlignment="1">
      <alignment horizontal="left" vertical="top" wrapText="1" indent="1"/>
    </xf>
    <xf numFmtId="49" fontId="1" fillId="0" borderId="6" xfId="0" applyNumberFormat="1" applyFont="1" applyBorder="1" applyAlignment="1">
      <alignment vertical="top" wrapText="1"/>
    </xf>
    <xf numFmtId="49" fontId="9" fillId="0" borderId="6" xfId="0" applyNumberFormat="1" applyFont="1" applyBorder="1" applyAlignment="1">
      <alignment vertical="center"/>
    </xf>
    <xf numFmtId="4" fontId="9" fillId="0" borderId="6" xfId="0" applyNumberFormat="1" applyFont="1" applyBorder="1"/>
    <xf numFmtId="0" fontId="0" fillId="0" borderId="0" xfId="0" applyBorder="1" applyAlignment="1">
      <alignment horizontal="center"/>
    </xf>
    <xf numFmtId="49" fontId="12" fillId="0" borderId="8" xfId="0" applyNumberFormat="1" applyFont="1" applyBorder="1" applyAlignment="1">
      <alignment horizontal="center" wrapText="1" shrinkToFit="1"/>
    </xf>
    <xf numFmtId="164" fontId="9" fillId="0" borderId="12" xfId="0" applyNumberFormat="1" applyFont="1" applyBorder="1" applyAlignment="1">
      <alignment horizontal="left" wrapText="1"/>
    </xf>
    <xf numFmtId="49" fontId="9" fillId="0" borderId="12" xfId="0" applyNumberFormat="1" applyFont="1" applyBorder="1" applyAlignment="1">
      <alignment horizontal="left" wrapText="1"/>
    </xf>
    <xf numFmtId="49" fontId="12" fillId="0" borderId="13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vertical="top" wrapText="1"/>
    </xf>
    <xf numFmtId="0" fontId="1" fillId="0" borderId="6" xfId="0" applyFont="1" applyBorder="1" applyAlignment="1">
      <alignment horizontal="right" vertical="top"/>
    </xf>
    <xf numFmtId="0" fontId="13" fillId="0" borderId="0" xfId="0" applyFont="1"/>
    <xf numFmtId="49" fontId="7" fillId="0" borderId="0" xfId="0" applyNumberFormat="1" applyFont="1" applyAlignment="1">
      <alignment horizontal="center" wrapText="1" shrinkToFit="1"/>
    </xf>
    <xf numFmtId="2" fontId="1" fillId="0" borderId="6" xfId="0" applyNumberFormat="1" applyFont="1" applyBorder="1" applyAlignment="1">
      <alignment vertical="center" wrapText="1"/>
    </xf>
    <xf numFmtId="0" fontId="0" fillId="0" borderId="6" xfId="0" applyBorder="1" applyAlignment="1"/>
    <xf numFmtId="0" fontId="14" fillId="0" borderId="6" xfId="0" applyFont="1" applyBorder="1" applyAlignment="1"/>
    <xf numFmtId="2" fontId="0" fillId="0" borderId="6" xfId="0" applyNumberFormat="1" applyBorder="1" applyAlignment="1"/>
    <xf numFmtId="0" fontId="9" fillId="0" borderId="6" xfId="0" applyNumberFormat="1" applyFont="1" applyBorder="1" applyAlignment="1">
      <alignment vertical="center" wrapText="1" shrinkToFit="1"/>
    </xf>
    <xf numFmtId="49" fontId="9" fillId="0" borderId="6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wrapText="1"/>
    </xf>
    <xf numFmtId="49" fontId="5" fillId="0" borderId="0" xfId="0" applyNumberFormat="1" applyFon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49" fontId="8" fillId="0" borderId="0" xfId="0" applyNumberFormat="1" applyFont="1" applyBorder="1" applyAlignment="1">
      <alignment horizontal="center" wrapText="1"/>
    </xf>
    <xf numFmtId="49" fontId="8" fillId="0" borderId="7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E18" sqref="E18"/>
    </sheetView>
  </sheetViews>
  <sheetFormatPr defaultColWidth="8.85546875" defaultRowHeight="15" x14ac:dyDescent="0.25"/>
  <cols>
    <col min="1" max="1" width="20.7109375" style="1" customWidth="1"/>
    <col min="2" max="2" width="36.7109375" style="1" customWidth="1"/>
    <col min="3" max="3" width="8.85546875" style="1" customWidth="1"/>
    <col min="4" max="4" width="10" style="1" customWidth="1"/>
    <col min="5" max="5" width="11.5703125" style="1" customWidth="1"/>
    <col min="6" max="6" width="9.85546875" style="1" customWidth="1"/>
    <col min="7" max="7" width="10.85546875" style="1" customWidth="1"/>
    <col min="8" max="254" width="8.85546875" style="1"/>
    <col min="255" max="255" width="5" style="1" customWidth="1"/>
    <col min="256" max="256" width="6" style="1" customWidth="1"/>
    <col min="257" max="258" width="10.85546875" style="1" customWidth="1"/>
    <col min="259" max="259" width="9.85546875" style="1" customWidth="1"/>
    <col min="260" max="260" width="14.85546875" style="1" customWidth="1"/>
    <col min="261" max="261" width="9.85546875" style="1" customWidth="1"/>
    <col min="262" max="262" width="13.85546875" style="1" customWidth="1"/>
    <col min="263" max="263" width="10.85546875" style="1" customWidth="1"/>
    <col min="264" max="510" width="8.85546875" style="1"/>
    <col min="511" max="511" width="5" style="1" customWidth="1"/>
    <col min="512" max="512" width="6" style="1" customWidth="1"/>
    <col min="513" max="514" width="10.85546875" style="1" customWidth="1"/>
    <col min="515" max="515" width="9.85546875" style="1" customWidth="1"/>
    <col min="516" max="516" width="14.85546875" style="1" customWidth="1"/>
    <col min="517" max="517" width="9.85546875" style="1" customWidth="1"/>
    <col min="518" max="518" width="13.85546875" style="1" customWidth="1"/>
    <col min="519" max="519" width="10.85546875" style="1" customWidth="1"/>
    <col min="520" max="766" width="8.85546875" style="1"/>
    <col min="767" max="767" width="5" style="1" customWidth="1"/>
    <col min="768" max="768" width="6" style="1" customWidth="1"/>
    <col min="769" max="770" width="10.85546875" style="1" customWidth="1"/>
    <col min="771" max="771" width="9.85546875" style="1" customWidth="1"/>
    <col min="772" max="772" width="14.85546875" style="1" customWidth="1"/>
    <col min="773" max="773" width="9.85546875" style="1" customWidth="1"/>
    <col min="774" max="774" width="13.85546875" style="1" customWidth="1"/>
    <col min="775" max="775" width="10.85546875" style="1" customWidth="1"/>
    <col min="776" max="1022" width="8.85546875" style="1"/>
    <col min="1023" max="1023" width="5" style="1" customWidth="1"/>
    <col min="1024" max="1024" width="6" style="1" customWidth="1"/>
    <col min="1025" max="1026" width="10.85546875" style="1" customWidth="1"/>
    <col min="1027" max="1027" width="9.85546875" style="1" customWidth="1"/>
    <col min="1028" max="1028" width="14.85546875" style="1" customWidth="1"/>
    <col min="1029" max="1029" width="9.85546875" style="1" customWidth="1"/>
    <col min="1030" max="1030" width="13.85546875" style="1" customWidth="1"/>
    <col min="1031" max="1031" width="10.85546875" style="1" customWidth="1"/>
    <col min="1032" max="1278" width="8.85546875" style="1"/>
    <col min="1279" max="1279" width="5" style="1" customWidth="1"/>
    <col min="1280" max="1280" width="6" style="1" customWidth="1"/>
    <col min="1281" max="1282" width="10.85546875" style="1" customWidth="1"/>
    <col min="1283" max="1283" width="9.85546875" style="1" customWidth="1"/>
    <col min="1284" max="1284" width="14.85546875" style="1" customWidth="1"/>
    <col min="1285" max="1285" width="9.85546875" style="1" customWidth="1"/>
    <col min="1286" max="1286" width="13.85546875" style="1" customWidth="1"/>
    <col min="1287" max="1287" width="10.85546875" style="1" customWidth="1"/>
    <col min="1288" max="1534" width="8.85546875" style="1"/>
    <col min="1535" max="1535" width="5" style="1" customWidth="1"/>
    <col min="1536" max="1536" width="6" style="1" customWidth="1"/>
    <col min="1537" max="1538" width="10.85546875" style="1" customWidth="1"/>
    <col min="1539" max="1539" width="9.85546875" style="1" customWidth="1"/>
    <col min="1540" max="1540" width="14.85546875" style="1" customWidth="1"/>
    <col min="1541" max="1541" width="9.85546875" style="1" customWidth="1"/>
    <col min="1542" max="1542" width="13.85546875" style="1" customWidth="1"/>
    <col min="1543" max="1543" width="10.85546875" style="1" customWidth="1"/>
    <col min="1544" max="1790" width="8.85546875" style="1"/>
    <col min="1791" max="1791" width="5" style="1" customWidth="1"/>
    <col min="1792" max="1792" width="6" style="1" customWidth="1"/>
    <col min="1793" max="1794" width="10.85546875" style="1" customWidth="1"/>
    <col min="1795" max="1795" width="9.85546875" style="1" customWidth="1"/>
    <col min="1796" max="1796" width="14.85546875" style="1" customWidth="1"/>
    <col min="1797" max="1797" width="9.85546875" style="1" customWidth="1"/>
    <col min="1798" max="1798" width="13.85546875" style="1" customWidth="1"/>
    <col min="1799" max="1799" width="10.85546875" style="1" customWidth="1"/>
    <col min="1800" max="2046" width="8.85546875" style="1"/>
    <col min="2047" max="2047" width="5" style="1" customWidth="1"/>
    <col min="2048" max="2048" width="6" style="1" customWidth="1"/>
    <col min="2049" max="2050" width="10.85546875" style="1" customWidth="1"/>
    <col min="2051" max="2051" width="9.85546875" style="1" customWidth="1"/>
    <col min="2052" max="2052" width="14.85546875" style="1" customWidth="1"/>
    <col min="2053" max="2053" width="9.85546875" style="1" customWidth="1"/>
    <col min="2054" max="2054" width="13.85546875" style="1" customWidth="1"/>
    <col min="2055" max="2055" width="10.85546875" style="1" customWidth="1"/>
    <col min="2056" max="2302" width="8.85546875" style="1"/>
    <col min="2303" max="2303" width="5" style="1" customWidth="1"/>
    <col min="2304" max="2304" width="6" style="1" customWidth="1"/>
    <col min="2305" max="2306" width="10.85546875" style="1" customWidth="1"/>
    <col min="2307" max="2307" width="9.85546875" style="1" customWidth="1"/>
    <col min="2308" max="2308" width="14.85546875" style="1" customWidth="1"/>
    <col min="2309" max="2309" width="9.85546875" style="1" customWidth="1"/>
    <col min="2310" max="2310" width="13.85546875" style="1" customWidth="1"/>
    <col min="2311" max="2311" width="10.85546875" style="1" customWidth="1"/>
    <col min="2312" max="2558" width="8.85546875" style="1"/>
    <col min="2559" max="2559" width="5" style="1" customWidth="1"/>
    <col min="2560" max="2560" width="6" style="1" customWidth="1"/>
    <col min="2561" max="2562" width="10.85546875" style="1" customWidth="1"/>
    <col min="2563" max="2563" width="9.85546875" style="1" customWidth="1"/>
    <col min="2564" max="2564" width="14.85546875" style="1" customWidth="1"/>
    <col min="2565" max="2565" width="9.85546875" style="1" customWidth="1"/>
    <col min="2566" max="2566" width="13.85546875" style="1" customWidth="1"/>
    <col min="2567" max="2567" width="10.85546875" style="1" customWidth="1"/>
    <col min="2568" max="2814" width="8.85546875" style="1"/>
    <col min="2815" max="2815" width="5" style="1" customWidth="1"/>
    <col min="2816" max="2816" width="6" style="1" customWidth="1"/>
    <col min="2817" max="2818" width="10.85546875" style="1" customWidth="1"/>
    <col min="2819" max="2819" width="9.85546875" style="1" customWidth="1"/>
    <col min="2820" max="2820" width="14.85546875" style="1" customWidth="1"/>
    <col min="2821" max="2821" width="9.85546875" style="1" customWidth="1"/>
    <col min="2822" max="2822" width="13.85546875" style="1" customWidth="1"/>
    <col min="2823" max="2823" width="10.85546875" style="1" customWidth="1"/>
    <col min="2824" max="3070" width="8.85546875" style="1"/>
    <col min="3071" max="3071" width="5" style="1" customWidth="1"/>
    <col min="3072" max="3072" width="6" style="1" customWidth="1"/>
    <col min="3073" max="3074" width="10.85546875" style="1" customWidth="1"/>
    <col min="3075" max="3075" width="9.85546875" style="1" customWidth="1"/>
    <col min="3076" max="3076" width="14.85546875" style="1" customWidth="1"/>
    <col min="3077" max="3077" width="9.85546875" style="1" customWidth="1"/>
    <col min="3078" max="3078" width="13.85546875" style="1" customWidth="1"/>
    <col min="3079" max="3079" width="10.85546875" style="1" customWidth="1"/>
    <col min="3080" max="3326" width="8.85546875" style="1"/>
    <col min="3327" max="3327" width="5" style="1" customWidth="1"/>
    <col min="3328" max="3328" width="6" style="1" customWidth="1"/>
    <col min="3329" max="3330" width="10.85546875" style="1" customWidth="1"/>
    <col min="3331" max="3331" width="9.85546875" style="1" customWidth="1"/>
    <col min="3332" max="3332" width="14.85546875" style="1" customWidth="1"/>
    <col min="3333" max="3333" width="9.85546875" style="1" customWidth="1"/>
    <col min="3334" max="3334" width="13.85546875" style="1" customWidth="1"/>
    <col min="3335" max="3335" width="10.85546875" style="1" customWidth="1"/>
    <col min="3336" max="3582" width="8.85546875" style="1"/>
    <col min="3583" max="3583" width="5" style="1" customWidth="1"/>
    <col min="3584" max="3584" width="6" style="1" customWidth="1"/>
    <col min="3585" max="3586" width="10.85546875" style="1" customWidth="1"/>
    <col min="3587" max="3587" width="9.85546875" style="1" customWidth="1"/>
    <col min="3588" max="3588" width="14.85546875" style="1" customWidth="1"/>
    <col min="3589" max="3589" width="9.85546875" style="1" customWidth="1"/>
    <col min="3590" max="3590" width="13.85546875" style="1" customWidth="1"/>
    <col min="3591" max="3591" width="10.85546875" style="1" customWidth="1"/>
    <col min="3592" max="3838" width="8.85546875" style="1"/>
    <col min="3839" max="3839" width="5" style="1" customWidth="1"/>
    <col min="3840" max="3840" width="6" style="1" customWidth="1"/>
    <col min="3841" max="3842" width="10.85546875" style="1" customWidth="1"/>
    <col min="3843" max="3843" width="9.85546875" style="1" customWidth="1"/>
    <col min="3844" max="3844" width="14.85546875" style="1" customWidth="1"/>
    <col min="3845" max="3845" width="9.85546875" style="1" customWidth="1"/>
    <col min="3846" max="3846" width="13.85546875" style="1" customWidth="1"/>
    <col min="3847" max="3847" width="10.85546875" style="1" customWidth="1"/>
    <col min="3848" max="4094" width="8.85546875" style="1"/>
    <col min="4095" max="4095" width="5" style="1" customWidth="1"/>
    <col min="4096" max="4096" width="6" style="1" customWidth="1"/>
    <col min="4097" max="4098" width="10.85546875" style="1" customWidth="1"/>
    <col min="4099" max="4099" width="9.85546875" style="1" customWidth="1"/>
    <col min="4100" max="4100" width="14.85546875" style="1" customWidth="1"/>
    <col min="4101" max="4101" width="9.85546875" style="1" customWidth="1"/>
    <col min="4102" max="4102" width="13.85546875" style="1" customWidth="1"/>
    <col min="4103" max="4103" width="10.85546875" style="1" customWidth="1"/>
    <col min="4104" max="4350" width="8.85546875" style="1"/>
    <col min="4351" max="4351" width="5" style="1" customWidth="1"/>
    <col min="4352" max="4352" width="6" style="1" customWidth="1"/>
    <col min="4353" max="4354" width="10.85546875" style="1" customWidth="1"/>
    <col min="4355" max="4355" width="9.85546875" style="1" customWidth="1"/>
    <col min="4356" max="4356" width="14.85546875" style="1" customWidth="1"/>
    <col min="4357" max="4357" width="9.85546875" style="1" customWidth="1"/>
    <col min="4358" max="4358" width="13.85546875" style="1" customWidth="1"/>
    <col min="4359" max="4359" width="10.85546875" style="1" customWidth="1"/>
    <col min="4360" max="4606" width="8.85546875" style="1"/>
    <col min="4607" max="4607" width="5" style="1" customWidth="1"/>
    <col min="4608" max="4608" width="6" style="1" customWidth="1"/>
    <col min="4609" max="4610" width="10.85546875" style="1" customWidth="1"/>
    <col min="4611" max="4611" width="9.85546875" style="1" customWidth="1"/>
    <col min="4612" max="4612" width="14.85546875" style="1" customWidth="1"/>
    <col min="4613" max="4613" width="9.85546875" style="1" customWidth="1"/>
    <col min="4614" max="4614" width="13.85546875" style="1" customWidth="1"/>
    <col min="4615" max="4615" width="10.85546875" style="1" customWidth="1"/>
    <col min="4616" max="4862" width="8.85546875" style="1"/>
    <col min="4863" max="4863" width="5" style="1" customWidth="1"/>
    <col min="4864" max="4864" width="6" style="1" customWidth="1"/>
    <col min="4865" max="4866" width="10.85546875" style="1" customWidth="1"/>
    <col min="4867" max="4867" width="9.85546875" style="1" customWidth="1"/>
    <col min="4868" max="4868" width="14.85546875" style="1" customWidth="1"/>
    <col min="4869" max="4869" width="9.85546875" style="1" customWidth="1"/>
    <col min="4870" max="4870" width="13.85546875" style="1" customWidth="1"/>
    <col min="4871" max="4871" width="10.85546875" style="1" customWidth="1"/>
    <col min="4872" max="5118" width="8.85546875" style="1"/>
    <col min="5119" max="5119" width="5" style="1" customWidth="1"/>
    <col min="5120" max="5120" width="6" style="1" customWidth="1"/>
    <col min="5121" max="5122" width="10.85546875" style="1" customWidth="1"/>
    <col min="5123" max="5123" width="9.85546875" style="1" customWidth="1"/>
    <col min="5124" max="5124" width="14.85546875" style="1" customWidth="1"/>
    <col min="5125" max="5125" width="9.85546875" style="1" customWidth="1"/>
    <col min="5126" max="5126" width="13.85546875" style="1" customWidth="1"/>
    <col min="5127" max="5127" width="10.85546875" style="1" customWidth="1"/>
    <col min="5128" max="5374" width="8.85546875" style="1"/>
    <col min="5375" max="5375" width="5" style="1" customWidth="1"/>
    <col min="5376" max="5376" width="6" style="1" customWidth="1"/>
    <col min="5377" max="5378" width="10.85546875" style="1" customWidth="1"/>
    <col min="5379" max="5379" width="9.85546875" style="1" customWidth="1"/>
    <col min="5380" max="5380" width="14.85546875" style="1" customWidth="1"/>
    <col min="5381" max="5381" width="9.85546875" style="1" customWidth="1"/>
    <col min="5382" max="5382" width="13.85546875" style="1" customWidth="1"/>
    <col min="5383" max="5383" width="10.85546875" style="1" customWidth="1"/>
    <col min="5384" max="5630" width="8.85546875" style="1"/>
    <col min="5631" max="5631" width="5" style="1" customWidth="1"/>
    <col min="5632" max="5632" width="6" style="1" customWidth="1"/>
    <col min="5633" max="5634" width="10.85546875" style="1" customWidth="1"/>
    <col min="5635" max="5635" width="9.85546875" style="1" customWidth="1"/>
    <col min="5636" max="5636" width="14.85546875" style="1" customWidth="1"/>
    <col min="5637" max="5637" width="9.85546875" style="1" customWidth="1"/>
    <col min="5638" max="5638" width="13.85546875" style="1" customWidth="1"/>
    <col min="5639" max="5639" width="10.85546875" style="1" customWidth="1"/>
    <col min="5640" max="5886" width="8.85546875" style="1"/>
    <col min="5887" max="5887" width="5" style="1" customWidth="1"/>
    <col min="5888" max="5888" width="6" style="1" customWidth="1"/>
    <col min="5889" max="5890" width="10.85546875" style="1" customWidth="1"/>
    <col min="5891" max="5891" width="9.85546875" style="1" customWidth="1"/>
    <col min="5892" max="5892" width="14.85546875" style="1" customWidth="1"/>
    <col min="5893" max="5893" width="9.85546875" style="1" customWidth="1"/>
    <col min="5894" max="5894" width="13.85546875" style="1" customWidth="1"/>
    <col min="5895" max="5895" width="10.85546875" style="1" customWidth="1"/>
    <col min="5896" max="6142" width="8.85546875" style="1"/>
    <col min="6143" max="6143" width="5" style="1" customWidth="1"/>
    <col min="6144" max="6144" width="6" style="1" customWidth="1"/>
    <col min="6145" max="6146" width="10.85546875" style="1" customWidth="1"/>
    <col min="6147" max="6147" width="9.85546875" style="1" customWidth="1"/>
    <col min="6148" max="6148" width="14.85546875" style="1" customWidth="1"/>
    <col min="6149" max="6149" width="9.85546875" style="1" customWidth="1"/>
    <col min="6150" max="6150" width="13.85546875" style="1" customWidth="1"/>
    <col min="6151" max="6151" width="10.85546875" style="1" customWidth="1"/>
    <col min="6152" max="6398" width="8.85546875" style="1"/>
    <col min="6399" max="6399" width="5" style="1" customWidth="1"/>
    <col min="6400" max="6400" width="6" style="1" customWidth="1"/>
    <col min="6401" max="6402" width="10.85546875" style="1" customWidth="1"/>
    <col min="6403" max="6403" width="9.85546875" style="1" customWidth="1"/>
    <col min="6404" max="6404" width="14.85546875" style="1" customWidth="1"/>
    <col min="6405" max="6405" width="9.85546875" style="1" customWidth="1"/>
    <col min="6406" max="6406" width="13.85546875" style="1" customWidth="1"/>
    <col min="6407" max="6407" width="10.85546875" style="1" customWidth="1"/>
    <col min="6408" max="6654" width="8.85546875" style="1"/>
    <col min="6655" max="6655" width="5" style="1" customWidth="1"/>
    <col min="6656" max="6656" width="6" style="1" customWidth="1"/>
    <col min="6657" max="6658" width="10.85546875" style="1" customWidth="1"/>
    <col min="6659" max="6659" width="9.85546875" style="1" customWidth="1"/>
    <col min="6660" max="6660" width="14.85546875" style="1" customWidth="1"/>
    <col min="6661" max="6661" width="9.85546875" style="1" customWidth="1"/>
    <col min="6662" max="6662" width="13.85546875" style="1" customWidth="1"/>
    <col min="6663" max="6663" width="10.85546875" style="1" customWidth="1"/>
    <col min="6664" max="6910" width="8.85546875" style="1"/>
    <col min="6911" max="6911" width="5" style="1" customWidth="1"/>
    <col min="6912" max="6912" width="6" style="1" customWidth="1"/>
    <col min="6913" max="6914" width="10.85546875" style="1" customWidth="1"/>
    <col min="6915" max="6915" width="9.85546875" style="1" customWidth="1"/>
    <col min="6916" max="6916" width="14.85546875" style="1" customWidth="1"/>
    <col min="6917" max="6917" width="9.85546875" style="1" customWidth="1"/>
    <col min="6918" max="6918" width="13.85546875" style="1" customWidth="1"/>
    <col min="6919" max="6919" width="10.85546875" style="1" customWidth="1"/>
    <col min="6920" max="7166" width="8.85546875" style="1"/>
    <col min="7167" max="7167" width="5" style="1" customWidth="1"/>
    <col min="7168" max="7168" width="6" style="1" customWidth="1"/>
    <col min="7169" max="7170" width="10.85546875" style="1" customWidth="1"/>
    <col min="7171" max="7171" width="9.85546875" style="1" customWidth="1"/>
    <col min="7172" max="7172" width="14.85546875" style="1" customWidth="1"/>
    <col min="7173" max="7173" width="9.85546875" style="1" customWidth="1"/>
    <col min="7174" max="7174" width="13.85546875" style="1" customWidth="1"/>
    <col min="7175" max="7175" width="10.85546875" style="1" customWidth="1"/>
    <col min="7176" max="7422" width="8.85546875" style="1"/>
    <col min="7423" max="7423" width="5" style="1" customWidth="1"/>
    <col min="7424" max="7424" width="6" style="1" customWidth="1"/>
    <col min="7425" max="7426" width="10.85546875" style="1" customWidth="1"/>
    <col min="7427" max="7427" width="9.85546875" style="1" customWidth="1"/>
    <col min="7428" max="7428" width="14.85546875" style="1" customWidth="1"/>
    <col min="7429" max="7429" width="9.85546875" style="1" customWidth="1"/>
    <col min="7430" max="7430" width="13.85546875" style="1" customWidth="1"/>
    <col min="7431" max="7431" width="10.85546875" style="1" customWidth="1"/>
    <col min="7432" max="7678" width="8.85546875" style="1"/>
    <col min="7679" max="7679" width="5" style="1" customWidth="1"/>
    <col min="7680" max="7680" width="6" style="1" customWidth="1"/>
    <col min="7681" max="7682" width="10.85546875" style="1" customWidth="1"/>
    <col min="7683" max="7683" width="9.85546875" style="1" customWidth="1"/>
    <col min="7684" max="7684" width="14.85546875" style="1" customWidth="1"/>
    <col min="7685" max="7685" width="9.85546875" style="1" customWidth="1"/>
    <col min="7686" max="7686" width="13.85546875" style="1" customWidth="1"/>
    <col min="7687" max="7687" width="10.85546875" style="1" customWidth="1"/>
    <col min="7688" max="7934" width="8.85546875" style="1"/>
    <col min="7935" max="7935" width="5" style="1" customWidth="1"/>
    <col min="7936" max="7936" width="6" style="1" customWidth="1"/>
    <col min="7937" max="7938" width="10.85546875" style="1" customWidth="1"/>
    <col min="7939" max="7939" width="9.85546875" style="1" customWidth="1"/>
    <col min="7940" max="7940" width="14.85546875" style="1" customWidth="1"/>
    <col min="7941" max="7941" width="9.85546875" style="1" customWidth="1"/>
    <col min="7942" max="7942" width="13.85546875" style="1" customWidth="1"/>
    <col min="7943" max="7943" width="10.85546875" style="1" customWidth="1"/>
    <col min="7944" max="8190" width="8.85546875" style="1"/>
    <col min="8191" max="8191" width="5" style="1" customWidth="1"/>
    <col min="8192" max="8192" width="6" style="1" customWidth="1"/>
    <col min="8193" max="8194" width="10.85546875" style="1" customWidth="1"/>
    <col min="8195" max="8195" width="9.85546875" style="1" customWidth="1"/>
    <col min="8196" max="8196" width="14.85546875" style="1" customWidth="1"/>
    <col min="8197" max="8197" width="9.85546875" style="1" customWidth="1"/>
    <col min="8198" max="8198" width="13.85546875" style="1" customWidth="1"/>
    <col min="8199" max="8199" width="10.85546875" style="1" customWidth="1"/>
    <col min="8200" max="8446" width="8.85546875" style="1"/>
    <col min="8447" max="8447" width="5" style="1" customWidth="1"/>
    <col min="8448" max="8448" width="6" style="1" customWidth="1"/>
    <col min="8449" max="8450" width="10.85546875" style="1" customWidth="1"/>
    <col min="8451" max="8451" width="9.85546875" style="1" customWidth="1"/>
    <col min="8452" max="8452" width="14.85546875" style="1" customWidth="1"/>
    <col min="8453" max="8453" width="9.85546875" style="1" customWidth="1"/>
    <col min="8454" max="8454" width="13.85546875" style="1" customWidth="1"/>
    <col min="8455" max="8455" width="10.85546875" style="1" customWidth="1"/>
    <col min="8456" max="8702" width="8.85546875" style="1"/>
    <col min="8703" max="8703" width="5" style="1" customWidth="1"/>
    <col min="8704" max="8704" width="6" style="1" customWidth="1"/>
    <col min="8705" max="8706" width="10.85546875" style="1" customWidth="1"/>
    <col min="8707" max="8707" width="9.85546875" style="1" customWidth="1"/>
    <col min="8708" max="8708" width="14.85546875" style="1" customWidth="1"/>
    <col min="8709" max="8709" width="9.85546875" style="1" customWidth="1"/>
    <col min="8710" max="8710" width="13.85546875" style="1" customWidth="1"/>
    <col min="8711" max="8711" width="10.85546875" style="1" customWidth="1"/>
    <col min="8712" max="8958" width="8.85546875" style="1"/>
    <col min="8959" max="8959" width="5" style="1" customWidth="1"/>
    <col min="8960" max="8960" width="6" style="1" customWidth="1"/>
    <col min="8961" max="8962" width="10.85546875" style="1" customWidth="1"/>
    <col min="8963" max="8963" width="9.85546875" style="1" customWidth="1"/>
    <col min="8964" max="8964" width="14.85546875" style="1" customWidth="1"/>
    <col min="8965" max="8965" width="9.85546875" style="1" customWidth="1"/>
    <col min="8966" max="8966" width="13.85546875" style="1" customWidth="1"/>
    <col min="8967" max="8967" width="10.85546875" style="1" customWidth="1"/>
    <col min="8968" max="9214" width="8.85546875" style="1"/>
    <col min="9215" max="9215" width="5" style="1" customWidth="1"/>
    <col min="9216" max="9216" width="6" style="1" customWidth="1"/>
    <col min="9217" max="9218" width="10.85546875" style="1" customWidth="1"/>
    <col min="9219" max="9219" width="9.85546875" style="1" customWidth="1"/>
    <col min="9220" max="9220" width="14.85546875" style="1" customWidth="1"/>
    <col min="9221" max="9221" width="9.85546875" style="1" customWidth="1"/>
    <col min="9222" max="9222" width="13.85546875" style="1" customWidth="1"/>
    <col min="9223" max="9223" width="10.85546875" style="1" customWidth="1"/>
    <col min="9224" max="9470" width="8.85546875" style="1"/>
    <col min="9471" max="9471" width="5" style="1" customWidth="1"/>
    <col min="9472" max="9472" width="6" style="1" customWidth="1"/>
    <col min="9473" max="9474" width="10.85546875" style="1" customWidth="1"/>
    <col min="9475" max="9475" width="9.85546875" style="1" customWidth="1"/>
    <col min="9476" max="9476" width="14.85546875" style="1" customWidth="1"/>
    <col min="9477" max="9477" width="9.85546875" style="1" customWidth="1"/>
    <col min="9478" max="9478" width="13.85546875" style="1" customWidth="1"/>
    <col min="9479" max="9479" width="10.85546875" style="1" customWidth="1"/>
    <col min="9480" max="9726" width="8.85546875" style="1"/>
    <col min="9727" max="9727" width="5" style="1" customWidth="1"/>
    <col min="9728" max="9728" width="6" style="1" customWidth="1"/>
    <col min="9729" max="9730" width="10.85546875" style="1" customWidth="1"/>
    <col min="9731" max="9731" width="9.85546875" style="1" customWidth="1"/>
    <col min="9732" max="9732" width="14.85546875" style="1" customWidth="1"/>
    <col min="9733" max="9733" width="9.85546875" style="1" customWidth="1"/>
    <col min="9734" max="9734" width="13.85546875" style="1" customWidth="1"/>
    <col min="9735" max="9735" width="10.85546875" style="1" customWidth="1"/>
    <col min="9736" max="9982" width="8.85546875" style="1"/>
    <col min="9983" max="9983" width="5" style="1" customWidth="1"/>
    <col min="9984" max="9984" width="6" style="1" customWidth="1"/>
    <col min="9985" max="9986" width="10.85546875" style="1" customWidth="1"/>
    <col min="9987" max="9987" width="9.85546875" style="1" customWidth="1"/>
    <col min="9988" max="9988" width="14.85546875" style="1" customWidth="1"/>
    <col min="9989" max="9989" width="9.85546875" style="1" customWidth="1"/>
    <col min="9990" max="9990" width="13.85546875" style="1" customWidth="1"/>
    <col min="9991" max="9991" width="10.85546875" style="1" customWidth="1"/>
    <col min="9992" max="10238" width="8.85546875" style="1"/>
    <col min="10239" max="10239" width="5" style="1" customWidth="1"/>
    <col min="10240" max="10240" width="6" style="1" customWidth="1"/>
    <col min="10241" max="10242" width="10.85546875" style="1" customWidth="1"/>
    <col min="10243" max="10243" width="9.85546875" style="1" customWidth="1"/>
    <col min="10244" max="10244" width="14.85546875" style="1" customWidth="1"/>
    <col min="10245" max="10245" width="9.85546875" style="1" customWidth="1"/>
    <col min="10246" max="10246" width="13.85546875" style="1" customWidth="1"/>
    <col min="10247" max="10247" width="10.85546875" style="1" customWidth="1"/>
    <col min="10248" max="10494" width="8.85546875" style="1"/>
    <col min="10495" max="10495" width="5" style="1" customWidth="1"/>
    <col min="10496" max="10496" width="6" style="1" customWidth="1"/>
    <col min="10497" max="10498" width="10.85546875" style="1" customWidth="1"/>
    <col min="10499" max="10499" width="9.85546875" style="1" customWidth="1"/>
    <col min="10500" max="10500" width="14.85546875" style="1" customWidth="1"/>
    <col min="10501" max="10501" width="9.85546875" style="1" customWidth="1"/>
    <col min="10502" max="10502" width="13.85546875" style="1" customWidth="1"/>
    <col min="10503" max="10503" width="10.85546875" style="1" customWidth="1"/>
    <col min="10504" max="10750" width="8.85546875" style="1"/>
    <col min="10751" max="10751" width="5" style="1" customWidth="1"/>
    <col min="10752" max="10752" width="6" style="1" customWidth="1"/>
    <col min="10753" max="10754" width="10.85546875" style="1" customWidth="1"/>
    <col min="10755" max="10755" width="9.85546875" style="1" customWidth="1"/>
    <col min="10756" max="10756" width="14.85546875" style="1" customWidth="1"/>
    <col min="10757" max="10757" width="9.85546875" style="1" customWidth="1"/>
    <col min="10758" max="10758" width="13.85546875" style="1" customWidth="1"/>
    <col min="10759" max="10759" width="10.85546875" style="1" customWidth="1"/>
    <col min="10760" max="11006" width="8.85546875" style="1"/>
    <col min="11007" max="11007" width="5" style="1" customWidth="1"/>
    <col min="11008" max="11008" width="6" style="1" customWidth="1"/>
    <col min="11009" max="11010" width="10.85546875" style="1" customWidth="1"/>
    <col min="11011" max="11011" width="9.85546875" style="1" customWidth="1"/>
    <col min="11012" max="11012" width="14.85546875" style="1" customWidth="1"/>
    <col min="11013" max="11013" width="9.85546875" style="1" customWidth="1"/>
    <col min="11014" max="11014" width="13.85546875" style="1" customWidth="1"/>
    <col min="11015" max="11015" width="10.85546875" style="1" customWidth="1"/>
    <col min="11016" max="11262" width="8.85546875" style="1"/>
    <col min="11263" max="11263" width="5" style="1" customWidth="1"/>
    <col min="11264" max="11264" width="6" style="1" customWidth="1"/>
    <col min="11265" max="11266" width="10.85546875" style="1" customWidth="1"/>
    <col min="11267" max="11267" width="9.85546875" style="1" customWidth="1"/>
    <col min="11268" max="11268" width="14.85546875" style="1" customWidth="1"/>
    <col min="11269" max="11269" width="9.85546875" style="1" customWidth="1"/>
    <col min="11270" max="11270" width="13.85546875" style="1" customWidth="1"/>
    <col min="11271" max="11271" width="10.85546875" style="1" customWidth="1"/>
    <col min="11272" max="11518" width="8.85546875" style="1"/>
    <col min="11519" max="11519" width="5" style="1" customWidth="1"/>
    <col min="11520" max="11520" width="6" style="1" customWidth="1"/>
    <col min="11521" max="11522" width="10.85546875" style="1" customWidth="1"/>
    <col min="11523" max="11523" width="9.85546875" style="1" customWidth="1"/>
    <col min="11524" max="11524" width="14.85546875" style="1" customWidth="1"/>
    <col min="11525" max="11525" width="9.85546875" style="1" customWidth="1"/>
    <col min="11526" max="11526" width="13.85546875" style="1" customWidth="1"/>
    <col min="11527" max="11527" width="10.85546875" style="1" customWidth="1"/>
    <col min="11528" max="11774" width="8.85546875" style="1"/>
    <col min="11775" max="11775" width="5" style="1" customWidth="1"/>
    <col min="11776" max="11776" width="6" style="1" customWidth="1"/>
    <col min="11777" max="11778" width="10.85546875" style="1" customWidth="1"/>
    <col min="11779" max="11779" width="9.85546875" style="1" customWidth="1"/>
    <col min="11780" max="11780" width="14.85546875" style="1" customWidth="1"/>
    <col min="11781" max="11781" width="9.85546875" style="1" customWidth="1"/>
    <col min="11782" max="11782" width="13.85546875" style="1" customWidth="1"/>
    <col min="11783" max="11783" width="10.85546875" style="1" customWidth="1"/>
    <col min="11784" max="12030" width="8.85546875" style="1"/>
    <col min="12031" max="12031" width="5" style="1" customWidth="1"/>
    <col min="12032" max="12032" width="6" style="1" customWidth="1"/>
    <col min="12033" max="12034" width="10.85546875" style="1" customWidth="1"/>
    <col min="12035" max="12035" width="9.85546875" style="1" customWidth="1"/>
    <col min="12036" max="12036" width="14.85546875" style="1" customWidth="1"/>
    <col min="12037" max="12037" width="9.85546875" style="1" customWidth="1"/>
    <col min="12038" max="12038" width="13.85546875" style="1" customWidth="1"/>
    <col min="12039" max="12039" width="10.85546875" style="1" customWidth="1"/>
    <col min="12040" max="12286" width="8.85546875" style="1"/>
    <col min="12287" max="12287" width="5" style="1" customWidth="1"/>
    <col min="12288" max="12288" width="6" style="1" customWidth="1"/>
    <col min="12289" max="12290" width="10.85546875" style="1" customWidth="1"/>
    <col min="12291" max="12291" width="9.85546875" style="1" customWidth="1"/>
    <col min="12292" max="12292" width="14.85546875" style="1" customWidth="1"/>
    <col min="12293" max="12293" width="9.85546875" style="1" customWidth="1"/>
    <col min="12294" max="12294" width="13.85546875" style="1" customWidth="1"/>
    <col min="12295" max="12295" width="10.85546875" style="1" customWidth="1"/>
    <col min="12296" max="12542" width="8.85546875" style="1"/>
    <col min="12543" max="12543" width="5" style="1" customWidth="1"/>
    <col min="12544" max="12544" width="6" style="1" customWidth="1"/>
    <col min="12545" max="12546" width="10.85546875" style="1" customWidth="1"/>
    <col min="12547" max="12547" width="9.85546875" style="1" customWidth="1"/>
    <col min="12548" max="12548" width="14.85546875" style="1" customWidth="1"/>
    <col min="12549" max="12549" width="9.85546875" style="1" customWidth="1"/>
    <col min="12550" max="12550" width="13.85546875" style="1" customWidth="1"/>
    <col min="12551" max="12551" width="10.85546875" style="1" customWidth="1"/>
    <col min="12552" max="12798" width="8.85546875" style="1"/>
    <col min="12799" max="12799" width="5" style="1" customWidth="1"/>
    <col min="12800" max="12800" width="6" style="1" customWidth="1"/>
    <col min="12801" max="12802" width="10.85546875" style="1" customWidth="1"/>
    <col min="12803" max="12803" width="9.85546875" style="1" customWidth="1"/>
    <col min="12804" max="12804" width="14.85546875" style="1" customWidth="1"/>
    <col min="12805" max="12805" width="9.85546875" style="1" customWidth="1"/>
    <col min="12806" max="12806" width="13.85546875" style="1" customWidth="1"/>
    <col min="12807" max="12807" width="10.85546875" style="1" customWidth="1"/>
    <col min="12808" max="13054" width="8.85546875" style="1"/>
    <col min="13055" max="13055" width="5" style="1" customWidth="1"/>
    <col min="13056" max="13056" width="6" style="1" customWidth="1"/>
    <col min="13057" max="13058" width="10.85546875" style="1" customWidth="1"/>
    <col min="13059" max="13059" width="9.85546875" style="1" customWidth="1"/>
    <col min="13060" max="13060" width="14.85546875" style="1" customWidth="1"/>
    <col min="13061" max="13061" width="9.85546875" style="1" customWidth="1"/>
    <col min="13062" max="13062" width="13.85546875" style="1" customWidth="1"/>
    <col min="13063" max="13063" width="10.85546875" style="1" customWidth="1"/>
    <col min="13064" max="13310" width="8.85546875" style="1"/>
    <col min="13311" max="13311" width="5" style="1" customWidth="1"/>
    <col min="13312" max="13312" width="6" style="1" customWidth="1"/>
    <col min="13313" max="13314" width="10.85546875" style="1" customWidth="1"/>
    <col min="13315" max="13315" width="9.85546875" style="1" customWidth="1"/>
    <col min="13316" max="13316" width="14.85546875" style="1" customWidth="1"/>
    <col min="13317" max="13317" width="9.85546875" style="1" customWidth="1"/>
    <col min="13318" max="13318" width="13.85546875" style="1" customWidth="1"/>
    <col min="13319" max="13319" width="10.85546875" style="1" customWidth="1"/>
    <col min="13320" max="13566" width="8.85546875" style="1"/>
    <col min="13567" max="13567" width="5" style="1" customWidth="1"/>
    <col min="13568" max="13568" width="6" style="1" customWidth="1"/>
    <col min="13569" max="13570" width="10.85546875" style="1" customWidth="1"/>
    <col min="13571" max="13571" width="9.85546875" style="1" customWidth="1"/>
    <col min="13572" max="13572" width="14.85546875" style="1" customWidth="1"/>
    <col min="13573" max="13573" width="9.85546875" style="1" customWidth="1"/>
    <col min="13574" max="13574" width="13.85546875" style="1" customWidth="1"/>
    <col min="13575" max="13575" width="10.85546875" style="1" customWidth="1"/>
    <col min="13576" max="13822" width="8.85546875" style="1"/>
    <col min="13823" max="13823" width="5" style="1" customWidth="1"/>
    <col min="13824" max="13824" width="6" style="1" customWidth="1"/>
    <col min="13825" max="13826" width="10.85546875" style="1" customWidth="1"/>
    <col min="13827" max="13827" width="9.85546875" style="1" customWidth="1"/>
    <col min="13828" max="13828" width="14.85546875" style="1" customWidth="1"/>
    <col min="13829" max="13829" width="9.85546875" style="1" customWidth="1"/>
    <col min="13830" max="13830" width="13.85546875" style="1" customWidth="1"/>
    <col min="13831" max="13831" width="10.85546875" style="1" customWidth="1"/>
    <col min="13832" max="14078" width="8.85546875" style="1"/>
    <col min="14079" max="14079" width="5" style="1" customWidth="1"/>
    <col min="14080" max="14080" width="6" style="1" customWidth="1"/>
    <col min="14081" max="14082" width="10.85546875" style="1" customWidth="1"/>
    <col min="14083" max="14083" width="9.85546875" style="1" customWidth="1"/>
    <col min="14084" max="14084" width="14.85546875" style="1" customWidth="1"/>
    <col min="14085" max="14085" width="9.85546875" style="1" customWidth="1"/>
    <col min="14086" max="14086" width="13.85546875" style="1" customWidth="1"/>
    <col min="14087" max="14087" width="10.85546875" style="1" customWidth="1"/>
    <col min="14088" max="14334" width="8.85546875" style="1"/>
    <col min="14335" max="14335" width="5" style="1" customWidth="1"/>
    <col min="14336" max="14336" width="6" style="1" customWidth="1"/>
    <col min="14337" max="14338" width="10.85546875" style="1" customWidth="1"/>
    <col min="14339" max="14339" width="9.85546875" style="1" customWidth="1"/>
    <col min="14340" max="14340" width="14.85546875" style="1" customWidth="1"/>
    <col min="14341" max="14341" width="9.85546875" style="1" customWidth="1"/>
    <col min="14342" max="14342" width="13.85546875" style="1" customWidth="1"/>
    <col min="14343" max="14343" width="10.85546875" style="1" customWidth="1"/>
    <col min="14344" max="14590" width="8.85546875" style="1"/>
    <col min="14591" max="14591" width="5" style="1" customWidth="1"/>
    <col min="14592" max="14592" width="6" style="1" customWidth="1"/>
    <col min="14593" max="14594" width="10.85546875" style="1" customWidth="1"/>
    <col min="14595" max="14595" width="9.85546875" style="1" customWidth="1"/>
    <col min="14596" max="14596" width="14.85546875" style="1" customWidth="1"/>
    <col min="14597" max="14597" width="9.85546875" style="1" customWidth="1"/>
    <col min="14598" max="14598" width="13.85546875" style="1" customWidth="1"/>
    <col min="14599" max="14599" width="10.85546875" style="1" customWidth="1"/>
    <col min="14600" max="14846" width="8.85546875" style="1"/>
    <col min="14847" max="14847" width="5" style="1" customWidth="1"/>
    <col min="14848" max="14848" width="6" style="1" customWidth="1"/>
    <col min="14849" max="14850" width="10.85546875" style="1" customWidth="1"/>
    <col min="14851" max="14851" width="9.85546875" style="1" customWidth="1"/>
    <col min="14852" max="14852" width="14.85546875" style="1" customWidth="1"/>
    <col min="14853" max="14853" width="9.85546875" style="1" customWidth="1"/>
    <col min="14854" max="14854" width="13.85546875" style="1" customWidth="1"/>
    <col min="14855" max="14855" width="10.85546875" style="1" customWidth="1"/>
    <col min="14856" max="15102" width="8.85546875" style="1"/>
    <col min="15103" max="15103" width="5" style="1" customWidth="1"/>
    <col min="15104" max="15104" width="6" style="1" customWidth="1"/>
    <col min="15105" max="15106" width="10.85546875" style="1" customWidth="1"/>
    <col min="15107" max="15107" width="9.85546875" style="1" customWidth="1"/>
    <col min="15108" max="15108" width="14.85546875" style="1" customWidth="1"/>
    <col min="15109" max="15109" width="9.85546875" style="1" customWidth="1"/>
    <col min="15110" max="15110" width="13.85546875" style="1" customWidth="1"/>
    <col min="15111" max="15111" width="10.85546875" style="1" customWidth="1"/>
    <col min="15112" max="15358" width="8.85546875" style="1"/>
    <col min="15359" max="15359" width="5" style="1" customWidth="1"/>
    <col min="15360" max="15360" width="6" style="1" customWidth="1"/>
    <col min="15361" max="15362" width="10.85546875" style="1" customWidth="1"/>
    <col min="15363" max="15363" width="9.85546875" style="1" customWidth="1"/>
    <col min="15364" max="15364" width="14.85546875" style="1" customWidth="1"/>
    <col min="15365" max="15365" width="9.85546875" style="1" customWidth="1"/>
    <col min="15366" max="15366" width="13.85546875" style="1" customWidth="1"/>
    <col min="15367" max="15367" width="10.85546875" style="1" customWidth="1"/>
    <col min="15368" max="15614" width="8.85546875" style="1"/>
    <col min="15615" max="15615" width="5" style="1" customWidth="1"/>
    <col min="15616" max="15616" width="6" style="1" customWidth="1"/>
    <col min="15617" max="15618" width="10.85546875" style="1" customWidth="1"/>
    <col min="15619" max="15619" width="9.85546875" style="1" customWidth="1"/>
    <col min="15620" max="15620" width="14.85546875" style="1" customWidth="1"/>
    <col min="15621" max="15621" width="9.85546875" style="1" customWidth="1"/>
    <col min="15622" max="15622" width="13.85546875" style="1" customWidth="1"/>
    <col min="15623" max="15623" width="10.85546875" style="1" customWidth="1"/>
    <col min="15624" max="15870" width="8.85546875" style="1"/>
    <col min="15871" max="15871" width="5" style="1" customWidth="1"/>
    <col min="15872" max="15872" width="6" style="1" customWidth="1"/>
    <col min="15873" max="15874" width="10.85546875" style="1" customWidth="1"/>
    <col min="15875" max="15875" width="9.85546875" style="1" customWidth="1"/>
    <col min="15876" max="15876" width="14.85546875" style="1" customWidth="1"/>
    <col min="15877" max="15877" width="9.85546875" style="1" customWidth="1"/>
    <col min="15878" max="15878" width="13.85546875" style="1" customWidth="1"/>
    <col min="15879" max="15879" width="10.85546875" style="1" customWidth="1"/>
    <col min="15880" max="16126" width="8.85546875" style="1"/>
    <col min="16127" max="16127" width="5" style="1" customWidth="1"/>
    <col min="16128" max="16128" width="6" style="1" customWidth="1"/>
    <col min="16129" max="16130" width="10.85546875" style="1" customWidth="1"/>
    <col min="16131" max="16131" width="9.85546875" style="1" customWidth="1"/>
    <col min="16132" max="16132" width="14.85546875" style="1" customWidth="1"/>
    <col min="16133" max="16133" width="9.85546875" style="1" customWidth="1"/>
    <col min="16134" max="16134" width="13.85546875" style="1" customWidth="1"/>
    <col min="16135" max="16135" width="10.85546875" style="1" customWidth="1"/>
    <col min="16136" max="16384" width="8.85546875" style="1"/>
  </cols>
  <sheetData>
    <row r="1" spans="1:11" ht="15.75" x14ac:dyDescent="0.25">
      <c r="C1" s="2"/>
    </row>
    <row r="2" spans="1:11" ht="53.25" customHeight="1" x14ac:dyDescent="0.25">
      <c r="C2" s="96" t="s">
        <v>266</v>
      </c>
      <c r="D2" s="97"/>
      <c r="E2" s="97"/>
    </row>
    <row r="3" spans="1:11" s="4" customFormat="1" ht="63.75" customHeight="1" x14ac:dyDescent="0.3">
      <c r="A3" s="98" t="s">
        <v>130</v>
      </c>
      <c r="B3" s="98"/>
      <c r="C3" s="98"/>
      <c r="D3" s="98"/>
      <c r="E3" s="98"/>
      <c r="F3" s="11"/>
      <c r="K3" s="25"/>
    </row>
    <row r="4" spans="1:11" s="4" customFormat="1" ht="23.25" customHeight="1" x14ac:dyDescent="0.25">
      <c r="A4" s="95" t="s">
        <v>110</v>
      </c>
      <c r="B4" s="95" t="s">
        <v>121</v>
      </c>
      <c r="C4" s="95" t="s">
        <v>122</v>
      </c>
      <c r="D4" s="95" t="s">
        <v>123</v>
      </c>
      <c r="E4" s="95" t="s">
        <v>124</v>
      </c>
      <c r="F4" s="5"/>
    </row>
    <row r="5" spans="1:11" s="4" customFormat="1" ht="15.75" hidden="1" customHeight="1" x14ac:dyDescent="0.25">
      <c r="A5" s="95"/>
      <c r="B5" s="95"/>
      <c r="C5" s="95"/>
      <c r="D5" s="95"/>
      <c r="E5" s="95"/>
      <c r="F5" s="5"/>
    </row>
    <row r="6" spans="1:11" s="4" customFormat="1" ht="15.75" hidden="1" customHeight="1" x14ac:dyDescent="0.25">
      <c r="A6" s="95"/>
      <c r="B6" s="95"/>
      <c r="C6" s="95"/>
      <c r="D6" s="95"/>
      <c r="E6" s="95"/>
      <c r="F6" s="5"/>
    </row>
    <row r="7" spans="1:11" s="4" customFormat="1" ht="24" customHeight="1" x14ac:dyDescent="0.25">
      <c r="A7" s="95"/>
      <c r="B7" s="95"/>
      <c r="C7" s="95"/>
      <c r="D7" s="95"/>
      <c r="E7" s="95"/>
      <c r="F7" s="5"/>
    </row>
    <row r="8" spans="1:11" s="4" customFormat="1" ht="15.75" hidden="1" x14ac:dyDescent="0.25">
      <c r="A8" s="55"/>
      <c r="B8" s="95"/>
      <c r="C8" s="56"/>
      <c r="D8" s="56"/>
      <c r="E8" s="95"/>
      <c r="F8" s="5"/>
    </row>
    <row r="9" spans="1:11" s="4" customFormat="1" ht="17.25" hidden="1" customHeight="1" thickBot="1" x14ac:dyDescent="0.3">
      <c r="A9" s="55"/>
      <c r="B9" s="95"/>
      <c r="C9" s="56"/>
      <c r="D9" s="56"/>
      <c r="E9" s="95"/>
      <c r="F9" s="5"/>
    </row>
    <row r="10" spans="1:11" s="4" customFormat="1" ht="15" customHeight="1" x14ac:dyDescent="0.25">
      <c r="A10" s="26"/>
      <c r="B10" s="26">
        <v>1</v>
      </c>
      <c r="C10" s="26">
        <v>2</v>
      </c>
      <c r="D10" s="26">
        <v>3</v>
      </c>
      <c r="E10" s="26">
        <v>4</v>
      </c>
      <c r="F10" s="5"/>
    </row>
    <row r="11" spans="1:11" s="23" customFormat="1" ht="24.75" hidden="1" customHeight="1" thickBot="1" x14ac:dyDescent="0.3">
      <c r="A11" s="29"/>
      <c r="B11" s="29" t="s">
        <v>1</v>
      </c>
      <c r="C11" s="57"/>
      <c r="D11" s="58"/>
      <c r="E11" s="27" t="e">
        <f t="shared" ref="E11:E12" si="0">D11/C11*100</f>
        <v>#DIV/0!</v>
      </c>
      <c r="F11" s="22"/>
    </row>
    <row r="12" spans="1:11" s="23" customFormat="1" ht="24.75" hidden="1" customHeight="1" thickBot="1" x14ac:dyDescent="0.3">
      <c r="A12" s="29"/>
      <c r="B12" s="29"/>
      <c r="C12" s="59"/>
      <c r="D12" s="58"/>
      <c r="E12" s="27" t="e">
        <f t="shared" si="0"/>
        <v>#DIV/0!</v>
      </c>
      <c r="F12" s="22"/>
    </row>
    <row r="13" spans="1:11" s="23" customFormat="1" ht="15.75" customHeight="1" x14ac:dyDescent="0.25">
      <c r="A13" s="28" t="s">
        <v>114</v>
      </c>
      <c r="B13" s="29" t="s">
        <v>100</v>
      </c>
      <c r="C13" s="27">
        <v>751.97</v>
      </c>
      <c r="D13" s="27">
        <v>763.18</v>
      </c>
      <c r="E13" s="27">
        <f>D13/C13*100</f>
        <v>101.49075096080959</v>
      </c>
      <c r="F13" s="22"/>
    </row>
    <row r="14" spans="1:11" s="23" customFormat="1" ht="28.5" customHeight="1" x14ac:dyDescent="0.25">
      <c r="A14" s="28" t="s">
        <v>113</v>
      </c>
      <c r="B14" s="29" t="s">
        <v>99</v>
      </c>
      <c r="C14" s="27">
        <v>1392.85</v>
      </c>
      <c r="D14" s="27">
        <v>1523.66</v>
      </c>
      <c r="E14" s="27">
        <f t="shared" ref="E14:E28" si="1">D14/C14*100</f>
        <v>109.39153534120689</v>
      </c>
      <c r="F14" s="22"/>
    </row>
    <row r="15" spans="1:11" s="23" customFormat="1" ht="18" customHeight="1" x14ac:dyDescent="0.25">
      <c r="A15" s="28" t="s">
        <v>115</v>
      </c>
      <c r="B15" s="29" t="s">
        <v>101</v>
      </c>
      <c r="C15" s="27">
        <v>84.75</v>
      </c>
      <c r="D15" s="27">
        <v>85.57</v>
      </c>
      <c r="E15" s="27">
        <f t="shared" si="1"/>
        <v>100.96755162241887</v>
      </c>
      <c r="F15" s="22"/>
    </row>
    <row r="16" spans="1:11" s="23" customFormat="1" ht="17.25" customHeight="1" x14ac:dyDescent="0.25">
      <c r="A16" s="28" t="s">
        <v>116</v>
      </c>
      <c r="B16" s="29" t="s">
        <v>102</v>
      </c>
      <c r="C16" s="27">
        <v>252.62</v>
      </c>
      <c r="D16" s="27">
        <v>260.37</v>
      </c>
      <c r="E16" s="27">
        <f t="shared" si="1"/>
        <v>103.06784894307657</v>
      </c>
      <c r="F16" s="22"/>
    </row>
    <row r="17" spans="1:6" s="23" customFormat="1" ht="18" customHeight="1" x14ac:dyDescent="0.25">
      <c r="A17" s="28" t="s">
        <v>117</v>
      </c>
      <c r="B17" s="29" t="s">
        <v>103</v>
      </c>
      <c r="C17" s="27">
        <v>2.7</v>
      </c>
      <c r="D17" s="27">
        <v>2.7</v>
      </c>
      <c r="E17" s="27">
        <f t="shared" si="1"/>
        <v>100</v>
      </c>
      <c r="F17" s="22"/>
    </row>
    <row r="18" spans="1:6" s="23" customFormat="1" ht="27.75" customHeight="1" x14ac:dyDescent="0.25">
      <c r="A18" s="28" t="s">
        <v>118</v>
      </c>
      <c r="B18" s="29" t="s">
        <v>104</v>
      </c>
      <c r="C18" s="27">
        <v>76.290000000000006</v>
      </c>
      <c r="D18" s="27">
        <v>78.19</v>
      </c>
      <c r="E18" s="27">
        <f t="shared" si="1"/>
        <v>102.49049678856991</v>
      </c>
      <c r="F18" s="22"/>
    </row>
    <row r="19" spans="1:6" s="23" customFormat="1" ht="30.75" customHeight="1" x14ac:dyDescent="0.25">
      <c r="A19" s="28" t="s">
        <v>119</v>
      </c>
      <c r="B19" s="29" t="s">
        <v>105</v>
      </c>
      <c r="C19" s="27">
        <v>32</v>
      </c>
      <c r="D19" s="27">
        <v>32</v>
      </c>
      <c r="E19" s="27">
        <f t="shared" si="1"/>
        <v>100</v>
      </c>
      <c r="F19" s="22"/>
    </row>
    <row r="20" spans="1:6" s="23" customFormat="1" ht="23.25" customHeight="1" x14ac:dyDescent="0.25">
      <c r="A20" s="28" t="s">
        <v>120</v>
      </c>
      <c r="B20" s="29" t="s">
        <v>106</v>
      </c>
      <c r="C20" s="27">
        <v>25.09</v>
      </c>
      <c r="D20" s="27">
        <v>25.09</v>
      </c>
      <c r="E20" s="27">
        <f>D20/C20*100</f>
        <v>100</v>
      </c>
      <c r="F20" s="22"/>
    </row>
    <row r="21" spans="1:6" s="23" customFormat="1" ht="28.5" customHeight="1" x14ac:dyDescent="0.25">
      <c r="A21" s="28"/>
      <c r="B21" s="56" t="s">
        <v>127</v>
      </c>
      <c r="C21" s="27">
        <f>C13+C14+C15+C16+C17+C18+C19+C20</f>
        <v>2618.2699999999995</v>
      </c>
      <c r="D21" s="27">
        <f>D13+D14+D15+D16+D17+D18+D19+D20</f>
        <v>2770.76</v>
      </c>
      <c r="E21" s="27">
        <f>D21/C21*100</f>
        <v>105.82407467526269</v>
      </c>
      <c r="F21" s="22"/>
    </row>
    <row r="22" spans="1:6" s="23" customFormat="1" ht="46.5" customHeight="1" x14ac:dyDescent="0.25">
      <c r="A22" s="28" t="s">
        <v>109</v>
      </c>
      <c r="B22" s="29" t="s">
        <v>97</v>
      </c>
      <c r="C22" s="27">
        <v>6103.41</v>
      </c>
      <c r="D22" s="27">
        <v>6103.41</v>
      </c>
      <c r="E22" s="27">
        <f>D22/C22*100</f>
        <v>100</v>
      </c>
      <c r="F22" s="14"/>
    </row>
    <row r="23" spans="1:6" s="23" customFormat="1" ht="110.25" x14ac:dyDescent="0.25">
      <c r="A23" s="28" t="s">
        <v>111</v>
      </c>
      <c r="B23" s="29" t="s">
        <v>98</v>
      </c>
      <c r="C23" s="27">
        <v>179</v>
      </c>
      <c r="D23" s="27">
        <v>179</v>
      </c>
      <c r="E23" s="27">
        <f t="shared" si="1"/>
        <v>100</v>
      </c>
      <c r="F23" s="14"/>
    </row>
    <row r="24" spans="1:6" s="23" customFormat="1" ht="141.75" x14ac:dyDescent="0.25">
      <c r="A24" s="28" t="s">
        <v>195</v>
      </c>
      <c r="B24" s="29" t="s">
        <v>196</v>
      </c>
      <c r="C24" s="27">
        <v>739.5</v>
      </c>
      <c r="D24" s="27">
        <v>739.5</v>
      </c>
      <c r="E24" s="27">
        <f t="shared" si="1"/>
        <v>100</v>
      </c>
      <c r="F24" s="14"/>
    </row>
    <row r="25" spans="1:6" s="23" customFormat="1" ht="16.5" customHeight="1" x14ac:dyDescent="0.25">
      <c r="A25" s="28" t="s">
        <v>112</v>
      </c>
      <c r="B25" s="29" t="s">
        <v>18</v>
      </c>
      <c r="C25" s="27">
        <v>4927.8</v>
      </c>
      <c r="D25" s="27">
        <v>4927.8</v>
      </c>
      <c r="E25" s="27">
        <f t="shared" si="1"/>
        <v>100</v>
      </c>
      <c r="F25" s="14"/>
    </row>
    <row r="26" spans="1:6" s="23" customFormat="1" ht="15.75" hidden="1" x14ac:dyDescent="0.25">
      <c r="A26" s="28" t="s">
        <v>112</v>
      </c>
      <c r="B26" s="58"/>
      <c r="C26" s="58"/>
      <c r="D26" s="58"/>
      <c r="E26" s="27" t="e">
        <f t="shared" si="1"/>
        <v>#DIV/0!</v>
      </c>
      <c r="F26" s="14"/>
    </row>
    <row r="27" spans="1:6" ht="15.75" customHeight="1" x14ac:dyDescent="0.25">
      <c r="A27" s="90"/>
      <c r="B27" s="91" t="s">
        <v>125</v>
      </c>
      <c r="C27" s="92">
        <f>C22+C23+C24+C25</f>
        <v>11949.71</v>
      </c>
      <c r="D27" s="92">
        <f>D22+D23+D24+D25</f>
        <v>11949.71</v>
      </c>
      <c r="E27" s="27">
        <f t="shared" si="1"/>
        <v>100</v>
      </c>
    </row>
    <row r="28" spans="1:6" ht="15.75" x14ac:dyDescent="0.25">
      <c r="A28" s="90"/>
      <c r="B28" s="91" t="s">
        <v>126</v>
      </c>
      <c r="C28" s="92">
        <f>C21+C27</f>
        <v>14567.98</v>
      </c>
      <c r="D28" s="92">
        <f>D21+D27</f>
        <v>14720.47</v>
      </c>
      <c r="E28" s="27">
        <f t="shared" si="1"/>
        <v>101.04674773029616</v>
      </c>
    </row>
  </sheetData>
  <mergeCells count="7">
    <mergeCell ref="A4:A7"/>
    <mergeCell ref="C2:E2"/>
    <mergeCell ref="B4:B9"/>
    <mergeCell ref="E4:E9"/>
    <mergeCell ref="C4:C7"/>
    <mergeCell ref="D4:D7"/>
    <mergeCell ref="A3:E3"/>
  </mergeCells>
  <pageMargins left="0.59055118110236227" right="0.51181102362204722" top="0.15748031496062992" bottom="0.15748031496062992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opLeftCell="A25" workbookViewId="0">
      <selection activeCell="E18" sqref="E18"/>
    </sheetView>
  </sheetViews>
  <sheetFormatPr defaultRowHeight="15" x14ac:dyDescent="0.25"/>
  <cols>
    <col min="1" max="1" width="22.5703125" customWidth="1"/>
    <col min="2" max="2" width="58.85546875" customWidth="1"/>
    <col min="3" max="3" width="16.5703125" customWidth="1"/>
    <col min="4" max="4" width="16.85546875" customWidth="1"/>
    <col min="5" max="5" width="13" customWidth="1"/>
    <col min="6" max="11" width="14" customWidth="1"/>
  </cols>
  <sheetData>
    <row r="3" spans="1:8" ht="78.75" customHeight="1" x14ac:dyDescent="0.25">
      <c r="A3" s="10"/>
      <c r="B3" s="10"/>
      <c r="C3" s="96" t="s">
        <v>265</v>
      </c>
      <c r="D3" s="97"/>
      <c r="E3" s="97"/>
    </row>
    <row r="4" spans="1:8" ht="64.5" customHeight="1" x14ac:dyDescent="0.3">
      <c r="A4" s="99" t="s">
        <v>131</v>
      </c>
      <c r="B4" s="99"/>
      <c r="C4" s="99"/>
      <c r="D4" s="99"/>
      <c r="E4" s="99"/>
      <c r="F4" s="10"/>
      <c r="H4" s="80"/>
    </row>
    <row r="5" spans="1:8" s="18" customFormat="1" ht="57.75" customHeight="1" x14ac:dyDescent="0.2">
      <c r="A5" s="35" t="s">
        <v>81</v>
      </c>
      <c r="B5" s="35" t="s">
        <v>128</v>
      </c>
      <c r="C5" s="35" t="s">
        <v>129</v>
      </c>
      <c r="D5" s="35" t="s">
        <v>123</v>
      </c>
      <c r="E5" s="31" t="s">
        <v>108</v>
      </c>
      <c r="H5" s="14"/>
    </row>
    <row r="6" spans="1:8" s="18" customFormat="1" ht="15.75" x14ac:dyDescent="0.25">
      <c r="A6" s="42">
        <v>3</v>
      </c>
      <c r="B6" s="35">
        <v>1</v>
      </c>
      <c r="C6" s="42" t="s">
        <v>96</v>
      </c>
      <c r="D6" s="42" t="s">
        <v>63</v>
      </c>
      <c r="E6" s="26">
        <v>6</v>
      </c>
    </row>
    <row r="7" spans="1:8" s="18" customFormat="1" ht="15.75" x14ac:dyDescent="0.25">
      <c r="A7" s="32" t="s">
        <v>262</v>
      </c>
      <c r="B7" s="94" t="s">
        <v>263</v>
      </c>
      <c r="C7" s="42"/>
      <c r="D7" s="42"/>
      <c r="E7" s="26"/>
    </row>
    <row r="8" spans="1:8" s="18" customFormat="1" ht="98.25" customHeight="1" x14ac:dyDescent="0.25">
      <c r="A8" s="32" t="s">
        <v>114</v>
      </c>
      <c r="B8" s="93" t="s">
        <v>67</v>
      </c>
      <c r="C8" s="33">
        <v>749.34</v>
      </c>
      <c r="D8" s="33">
        <v>760.13</v>
      </c>
      <c r="E8" s="79">
        <f t="shared" ref="E8:E26" si="0">D8/C8*100</f>
        <v>101.43993380841808</v>
      </c>
    </row>
    <row r="9" spans="1:8" s="18" customFormat="1" ht="128.25" customHeight="1" x14ac:dyDescent="0.25">
      <c r="A9" s="81" t="s">
        <v>175</v>
      </c>
      <c r="B9" s="82" t="s">
        <v>173</v>
      </c>
      <c r="C9" s="33">
        <v>0.85</v>
      </c>
      <c r="D9" s="33">
        <v>0.85</v>
      </c>
      <c r="E9" s="79">
        <f t="shared" si="0"/>
        <v>100</v>
      </c>
    </row>
    <row r="10" spans="1:8" s="18" customFormat="1" ht="72.75" customHeight="1" x14ac:dyDescent="0.25">
      <c r="A10" s="84" t="s">
        <v>176</v>
      </c>
      <c r="B10" s="83" t="s">
        <v>174</v>
      </c>
      <c r="C10" s="33">
        <v>1.78</v>
      </c>
      <c r="D10" s="33">
        <v>2.2000000000000002</v>
      </c>
      <c r="E10" s="79">
        <f t="shared" si="0"/>
        <v>123.59550561797754</v>
      </c>
    </row>
    <row r="11" spans="1:8" s="18" customFormat="1" ht="85.5" customHeight="1" x14ac:dyDescent="0.25">
      <c r="A11" s="32" t="s">
        <v>133</v>
      </c>
      <c r="B11" s="60" t="s">
        <v>68</v>
      </c>
      <c r="C11" s="33">
        <v>474.59</v>
      </c>
      <c r="D11" s="33">
        <v>520.87</v>
      </c>
      <c r="E11" s="79">
        <f t="shared" si="0"/>
        <v>109.75157504372194</v>
      </c>
    </row>
    <row r="12" spans="1:8" s="18" customFormat="1" ht="113.25" customHeight="1" x14ac:dyDescent="0.25">
      <c r="A12" s="32" t="s">
        <v>134</v>
      </c>
      <c r="B12" s="60" t="s">
        <v>69</v>
      </c>
      <c r="C12" s="33">
        <v>7.41</v>
      </c>
      <c r="D12" s="33">
        <v>7.95</v>
      </c>
      <c r="E12" s="79">
        <f t="shared" si="0"/>
        <v>107.28744939271255</v>
      </c>
    </row>
    <row r="13" spans="1:8" s="18" customFormat="1" ht="78.75" customHeight="1" x14ac:dyDescent="0.25">
      <c r="A13" s="32" t="s">
        <v>135</v>
      </c>
      <c r="B13" s="60" t="s">
        <v>70</v>
      </c>
      <c r="C13" s="33">
        <v>978.85</v>
      </c>
      <c r="D13" s="33">
        <v>1071.98</v>
      </c>
      <c r="E13" s="79">
        <f t="shared" si="0"/>
        <v>109.51422587730499</v>
      </c>
    </row>
    <row r="14" spans="1:8" s="18" customFormat="1" ht="83.25" customHeight="1" x14ac:dyDescent="0.25">
      <c r="A14" s="32" t="s">
        <v>136</v>
      </c>
      <c r="B14" s="60" t="s">
        <v>71</v>
      </c>
      <c r="C14" s="33">
        <v>-68</v>
      </c>
      <c r="D14" s="33">
        <v>-77.150000000000006</v>
      </c>
      <c r="E14" s="79">
        <f t="shared" si="0"/>
        <v>113.45588235294119</v>
      </c>
    </row>
    <row r="15" spans="1:8" s="18" customFormat="1" ht="47.25" x14ac:dyDescent="0.25">
      <c r="A15" s="32" t="s">
        <v>137</v>
      </c>
      <c r="B15" s="60" t="s">
        <v>72</v>
      </c>
      <c r="C15" s="33">
        <v>84.75</v>
      </c>
      <c r="D15" s="33">
        <v>85.57</v>
      </c>
      <c r="E15" s="79">
        <f t="shared" si="0"/>
        <v>100.96755162241887</v>
      </c>
    </row>
    <row r="16" spans="1:8" s="18" customFormat="1" ht="86.25" customHeight="1" x14ac:dyDescent="0.25">
      <c r="A16" s="32" t="s">
        <v>178</v>
      </c>
      <c r="B16" s="83" t="s">
        <v>177</v>
      </c>
      <c r="C16" s="33">
        <v>61.54</v>
      </c>
      <c r="D16" s="33">
        <v>69</v>
      </c>
      <c r="E16" s="79">
        <f t="shared" si="0"/>
        <v>112.12219694507637</v>
      </c>
    </row>
    <row r="17" spans="1:5" s="18" customFormat="1" ht="79.5" customHeight="1" x14ac:dyDescent="0.25">
      <c r="A17" s="32" t="s">
        <v>180</v>
      </c>
      <c r="B17" s="83" t="s">
        <v>179</v>
      </c>
      <c r="C17" s="33">
        <v>191.08</v>
      </c>
      <c r="D17" s="33">
        <v>191.38</v>
      </c>
      <c r="E17" s="79">
        <f t="shared" si="0"/>
        <v>100.15700230270043</v>
      </c>
    </row>
    <row r="18" spans="1:5" s="18" customFormat="1" ht="93.75" customHeight="1" x14ac:dyDescent="0.25">
      <c r="A18" s="32" t="s">
        <v>132</v>
      </c>
      <c r="B18" s="60" t="s">
        <v>73</v>
      </c>
      <c r="C18" s="33">
        <v>2.7</v>
      </c>
      <c r="D18" s="33">
        <v>2.7</v>
      </c>
      <c r="E18" s="79">
        <f t="shared" si="0"/>
        <v>100</v>
      </c>
    </row>
    <row r="19" spans="1:5" s="18" customFormat="1" ht="100.5" customHeight="1" x14ac:dyDescent="0.25">
      <c r="A19" s="32" t="s">
        <v>138</v>
      </c>
      <c r="B19" s="60" t="s">
        <v>74</v>
      </c>
      <c r="C19" s="33">
        <v>76.290000000000006</v>
      </c>
      <c r="D19" s="33">
        <v>78.19</v>
      </c>
      <c r="E19" s="79">
        <f t="shared" si="0"/>
        <v>102.49049678856991</v>
      </c>
    </row>
    <row r="20" spans="1:5" s="18" customFormat="1" ht="106.5" customHeight="1" x14ac:dyDescent="0.25">
      <c r="A20" s="32" t="s">
        <v>139</v>
      </c>
      <c r="B20" s="60" t="s">
        <v>75</v>
      </c>
      <c r="C20" s="33">
        <v>32</v>
      </c>
      <c r="D20" s="33">
        <v>32</v>
      </c>
      <c r="E20" s="79">
        <f t="shared" si="0"/>
        <v>100</v>
      </c>
    </row>
    <row r="21" spans="1:5" s="18" customFormat="1" ht="69" customHeight="1" x14ac:dyDescent="0.25">
      <c r="A21" s="32" t="s">
        <v>140</v>
      </c>
      <c r="B21" s="60" t="s">
        <v>76</v>
      </c>
      <c r="C21" s="33">
        <v>25.09</v>
      </c>
      <c r="D21" s="33">
        <v>25.09</v>
      </c>
      <c r="E21" s="79">
        <f t="shared" si="0"/>
        <v>100</v>
      </c>
    </row>
    <row r="22" spans="1:5" s="18" customFormat="1" ht="35.25" customHeight="1" x14ac:dyDescent="0.25">
      <c r="A22" s="32" t="s">
        <v>109</v>
      </c>
      <c r="B22" s="60" t="s">
        <v>77</v>
      </c>
      <c r="C22" s="33">
        <v>6103.41</v>
      </c>
      <c r="D22" s="33">
        <v>6103.41</v>
      </c>
      <c r="E22" s="79">
        <f t="shared" si="0"/>
        <v>100</v>
      </c>
    </row>
    <row r="23" spans="1:5" s="18" customFormat="1" ht="47.25" x14ac:dyDescent="0.25">
      <c r="A23" s="32" t="s">
        <v>111</v>
      </c>
      <c r="B23" s="60" t="s">
        <v>78</v>
      </c>
      <c r="C23" s="33">
        <v>179</v>
      </c>
      <c r="D23" s="33">
        <v>179</v>
      </c>
      <c r="E23" s="79">
        <f t="shared" si="0"/>
        <v>100</v>
      </c>
    </row>
    <row r="24" spans="1:5" s="18" customFormat="1" ht="78.75" x14ac:dyDescent="0.25">
      <c r="A24" s="32" t="s">
        <v>195</v>
      </c>
      <c r="B24" s="83" t="s">
        <v>264</v>
      </c>
      <c r="C24" s="33">
        <v>739.5</v>
      </c>
      <c r="D24" s="33">
        <v>739.5</v>
      </c>
      <c r="E24" s="79">
        <f t="shared" si="0"/>
        <v>100</v>
      </c>
    </row>
    <row r="25" spans="1:5" s="18" customFormat="1" ht="64.5" customHeight="1" x14ac:dyDescent="0.25">
      <c r="A25" s="32" t="s">
        <v>141</v>
      </c>
      <c r="B25" s="60" t="s">
        <v>79</v>
      </c>
      <c r="C25" s="33">
        <v>226</v>
      </c>
      <c r="D25" s="33">
        <v>226</v>
      </c>
      <c r="E25" s="79">
        <f t="shared" si="0"/>
        <v>100</v>
      </c>
    </row>
    <row r="26" spans="1:5" s="18" customFormat="1" ht="31.5" x14ac:dyDescent="0.25">
      <c r="A26" s="32"/>
      <c r="B26" s="60" t="s">
        <v>80</v>
      </c>
      <c r="C26" s="33">
        <v>4701.8</v>
      </c>
      <c r="D26" s="33">
        <v>4701.8</v>
      </c>
      <c r="E26" s="79">
        <f t="shared" si="0"/>
        <v>100</v>
      </c>
    </row>
    <row r="27" spans="1:5" s="18" customFormat="1" ht="15.75" x14ac:dyDescent="0.25">
      <c r="A27" s="61" t="s">
        <v>66</v>
      </c>
      <c r="B27" s="62" t="s">
        <v>65</v>
      </c>
      <c r="C27" s="63">
        <f>SUM(C8:C26)</f>
        <v>14567.98</v>
      </c>
      <c r="D27" s="63">
        <f>SUM(D8:D26)</f>
        <v>14720.470000000001</v>
      </c>
      <c r="E27" s="34">
        <f>D27/C27*100</f>
        <v>101.04674773029618</v>
      </c>
    </row>
    <row r="28" spans="1:5" s="18" customFormat="1" ht="15.75" x14ac:dyDescent="0.25">
      <c r="A28" s="30"/>
      <c r="B28" s="2"/>
      <c r="C28" s="30"/>
      <c r="D28" s="30"/>
      <c r="E28" s="2"/>
    </row>
    <row r="29" spans="1:5" ht="15.75" x14ac:dyDescent="0.25">
      <c r="A29" s="2"/>
      <c r="B29" s="2"/>
      <c r="C29" s="2"/>
      <c r="D29" s="2"/>
      <c r="E29" s="2"/>
    </row>
    <row r="30" spans="1:5" ht="15.75" x14ac:dyDescent="0.25">
      <c r="A30" s="2"/>
      <c r="B30" s="2"/>
      <c r="C30" s="2"/>
      <c r="D30" s="2"/>
      <c r="E30" s="2"/>
    </row>
  </sheetData>
  <mergeCells count="2">
    <mergeCell ref="C3:E3"/>
    <mergeCell ref="A4:E4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11"/>
  <sheetViews>
    <sheetView zoomScaleNormal="100" workbookViewId="0">
      <selection activeCell="G26" sqref="G26:H26"/>
    </sheetView>
  </sheetViews>
  <sheetFormatPr defaultRowHeight="15" x14ac:dyDescent="0.25"/>
  <cols>
    <col min="1" max="1" width="31.28515625" customWidth="1"/>
    <col min="2" max="2" width="4.28515625" customWidth="1"/>
    <col min="3" max="3" width="5" customWidth="1"/>
    <col min="4" max="4" width="4.42578125" customWidth="1"/>
    <col min="5" max="5" width="12.140625" customWidth="1"/>
    <col min="6" max="6" width="5.7109375" customWidth="1"/>
    <col min="7" max="7" width="9.5703125" customWidth="1"/>
    <col min="8" max="8" width="10.140625" customWidth="1"/>
    <col min="9" max="9" width="11.140625" customWidth="1"/>
  </cols>
  <sheetData>
    <row r="2" spans="1:15" ht="54.75" customHeight="1" x14ac:dyDescent="0.25">
      <c r="A2" s="10"/>
      <c r="B2" s="10"/>
      <c r="C2" s="10"/>
      <c r="D2" s="10"/>
      <c r="E2" s="96" t="s">
        <v>197</v>
      </c>
      <c r="F2" s="96"/>
      <c r="G2" s="96"/>
      <c r="H2" s="96"/>
      <c r="I2" s="38"/>
      <c r="J2" s="10"/>
    </row>
    <row r="3" spans="1:15" ht="43.5" customHeight="1" x14ac:dyDescent="0.3">
      <c r="A3" s="99" t="s">
        <v>142</v>
      </c>
      <c r="B3" s="99"/>
      <c r="C3" s="99"/>
      <c r="D3" s="99"/>
      <c r="E3" s="99"/>
      <c r="F3" s="99"/>
      <c r="G3" s="99"/>
      <c r="H3" s="99"/>
      <c r="I3" s="99"/>
    </row>
    <row r="4" spans="1:15" ht="15.75" x14ac:dyDescent="0.25">
      <c r="A4" s="58"/>
      <c r="B4" s="58"/>
      <c r="C4" s="58"/>
      <c r="D4" s="58"/>
      <c r="E4" s="58"/>
      <c r="F4" s="58"/>
      <c r="G4" s="58"/>
      <c r="H4" s="58"/>
      <c r="I4" s="58"/>
    </row>
    <row r="5" spans="1:15" s="14" customFormat="1" ht="49.5" customHeight="1" x14ac:dyDescent="0.2">
      <c r="A5" s="64" t="s">
        <v>2</v>
      </c>
      <c r="B5" s="64" t="s">
        <v>3</v>
      </c>
      <c r="C5" s="64" t="s">
        <v>4</v>
      </c>
      <c r="D5" s="64" t="s">
        <v>5</v>
      </c>
      <c r="E5" s="64" t="s">
        <v>6</v>
      </c>
      <c r="F5" s="64" t="s">
        <v>7</v>
      </c>
      <c r="G5" s="64" t="s">
        <v>122</v>
      </c>
      <c r="H5" s="64" t="s">
        <v>123</v>
      </c>
      <c r="I5" s="65" t="s">
        <v>8</v>
      </c>
      <c r="O5" s="19"/>
    </row>
    <row r="6" spans="1:15" s="14" customFormat="1" ht="31.5" customHeight="1" x14ac:dyDescent="0.2">
      <c r="A6" s="66" t="s">
        <v>9</v>
      </c>
      <c r="B6" s="67">
        <v>909</v>
      </c>
      <c r="C6" s="64"/>
      <c r="D6" s="64"/>
      <c r="E6" s="64"/>
      <c r="F6" s="64"/>
      <c r="G6" s="68">
        <f>G7+G40+G45+G48+G64+G95+G99+G104</f>
        <v>14816.39</v>
      </c>
      <c r="H6" s="68">
        <f>H7+H40+H45+H48+H64+H95+H99+H104</f>
        <v>14285</v>
      </c>
      <c r="I6" s="69">
        <f>H6/G6*100</f>
        <v>96.413498834736401</v>
      </c>
    </row>
    <row r="7" spans="1:15" s="14" customFormat="1" ht="15.75" customHeight="1" x14ac:dyDescent="0.2">
      <c r="A7" s="70" t="s">
        <v>10</v>
      </c>
      <c r="B7" s="66"/>
      <c r="C7" s="73" t="s">
        <v>11</v>
      </c>
      <c r="D7" s="66"/>
      <c r="E7" s="66"/>
      <c r="F7" s="66"/>
      <c r="G7" s="68">
        <f>G8+G12+G20+G23</f>
        <v>4509.7599999999993</v>
      </c>
      <c r="H7" s="68">
        <f>H8+H12+H20+H23</f>
        <v>4509.7599999999993</v>
      </c>
      <c r="I7" s="69">
        <f>H7/G7*100</f>
        <v>100</v>
      </c>
    </row>
    <row r="8" spans="1:15" s="14" customFormat="1" ht="17.25" customHeight="1" x14ac:dyDescent="0.2">
      <c r="A8" s="70" t="s">
        <v>12</v>
      </c>
      <c r="B8" s="66"/>
      <c r="C8" s="73" t="s">
        <v>11</v>
      </c>
      <c r="D8" s="73" t="s">
        <v>13</v>
      </c>
      <c r="E8" s="73"/>
      <c r="F8" s="66"/>
      <c r="G8" s="68">
        <f>G9</f>
        <v>729.38</v>
      </c>
      <c r="H8" s="68">
        <f>H9</f>
        <v>729.38</v>
      </c>
      <c r="I8" s="69">
        <f>H8/G8*100</f>
        <v>100</v>
      </c>
    </row>
    <row r="9" spans="1:15" s="14" customFormat="1" ht="63.75" customHeight="1" x14ac:dyDescent="0.2">
      <c r="A9" s="67" t="s">
        <v>14</v>
      </c>
      <c r="B9" s="64"/>
      <c r="C9" s="65" t="s">
        <v>11</v>
      </c>
      <c r="D9" s="65" t="s">
        <v>13</v>
      </c>
      <c r="E9" s="65" t="s">
        <v>198</v>
      </c>
      <c r="F9" s="64"/>
      <c r="G9" s="71">
        <f>G10+G11</f>
        <v>729.38</v>
      </c>
      <c r="H9" s="71">
        <f>H10+H11</f>
        <v>729.38</v>
      </c>
      <c r="I9" s="69">
        <f>H9/G9*100</f>
        <v>100</v>
      </c>
      <c r="M9" s="20"/>
    </row>
    <row r="10" spans="1:15" s="14" customFormat="1" ht="31.5" customHeight="1" x14ac:dyDescent="0.2">
      <c r="A10" s="67" t="s">
        <v>15</v>
      </c>
      <c r="B10" s="64"/>
      <c r="C10" s="65" t="s">
        <v>11</v>
      </c>
      <c r="D10" s="65" t="s">
        <v>13</v>
      </c>
      <c r="E10" s="65" t="s">
        <v>198</v>
      </c>
      <c r="F10" s="64">
        <v>121</v>
      </c>
      <c r="G10" s="71">
        <v>563</v>
      </c>
      <c r="H10" s="71">
        <v>563</v>
      </c>
      <c r="I10" s="69">
        <f t="shared" ref="I10:I72" si="0">H10/G10*100</f>
        <v>100</v>
      </c>
    </row>
    <row r="11" spans="1:15" s="14" customFormat="1" ht="78.75" customHeight="1" x14ac:dyDescent="0.2">
      <c r="A11" s="67" t="s">
        <v>199</v>
      </c>
      <c r="B11" s="64"/>
      <c r="C11" s="65" t="s">
        <v>11</v>
      </c>
      <c r="D11" s="65" t="s">
        <v>13</v>
      </c>
      <c r="E11" s="65" t="s">
        <v>198</v>
      </c>
      <c r="F11" s="64">
        <v>129</v>
      </c>
      <c r="G11" s="71">
        <v>166.38</v>
      </c>
      <c r="H11" s="71">
        <v>166.38</v>
      </c>
      <c r="I11" s="69">
        <f t="shared" si="0"/>
        <v>100</v>
      </c>
    </row>
    <row r="12" spans="1:15" s="14" customFormat="1" ht="96.75" customHeight="1" x14ac:dyDescent="0.2">
      <c r="A12" s="70" t="s">
        <v>19</v>
      </c>
      <c r="B12" s="66"/>
      <c r="C12" s="73" t="s">
        <v>11</v>
      </c>
      <c r="D12" s="73" t="s">
        <v>17</v>
      </c>
      <c r="E12" s="73"/>
      <c r="F12" s="66"/>
      <c r="G12" s="68">
        <f>G13</f>
        <v>3400.02</v>
      </c>
      <c r="H12" s="68">
        <f>H13</f>
        <v>3400.02</v>
      </c>
      <c r="I12" s="69">
        <f t="shared" si="0"/>
        <v>100</v>
      </c>
    </row>
    <row r="13" spans="1:15" s="14" customFormat="1" ht="18.75" customHeight="1" x14ac:dyDescent="0.2">
      <c r="A13" s="67" t="s">
        <v>20</v>
      </c>
      <c r="B13" s="64"/>
      <c r="C13" s="65" t="s">
        <v>11</v>
      </c>
      <c r="D13" s="65" t="s">
        <v>17</v>
      </c>
      <c r="E13" s="65" t="s">
        <v>200</v>
      </c>
      <c r="F13" s="64"/>
      <c r="G13" s="71">
        <f>G14+G15+G16+G17+G18+G19</f>
        <v>3400.02</v>
      </c>
      <c r="H13" s="71">
        <f>H14+H15+H16+H17+H18+H19</f>
        <v>3400.02</v>
      </c>
      <c r="I13" s="69">
        <f t="shared" si="0"/>
        <v>100</v>
      </c>
    </row>
    <row r="14" spans="1:15" s="14" customFormat="1" ht="30.75" customHeight="1" x14ac:dyDescent="0.2">
      <c r="A14" s="67" t="s">
        <v>15</v>
      </c>
      <c r="B14" s="64"/>
      <c r="C14" s="65" t="s">
        <v>11</v>
      </c>
      <c r="D14" s="65" t="s">
        <v>17</v>
      </c>
      <c r="E14" s="65" t="s">
        <v>200</v>
      </c>
      <c r="F14" s="64">
        <v>121</v>
      </c>
      <c r="G14" s="71">
        <v>2141.9299999999998</v>
      </c>
      <c r="H14" s="71">
        <v>2141.9299999999998</v>
      </c>
      <c r="I14" s="69">
        <f t="shared" si="0"/>
        <v>100</v>
      </c>
    </row>
    <row r="15" spans="1:15" s="14" customFormat="1" ht="81" customHeight="1" x14ac:dyDescent="0.2">
      <c r="A15" s="67" t="s">
        <v>199</v>
      </c>
      <c r="B15" s="64"/>
      <c r="C15" s="65" t="s">
        <v>11</v>
      </c>
      <c r="D15" s="65" t="s">
        <v>17</v>
      </c>
      <c r="E15" s="65" t="s">
        <v>200</v>
      </c>
      <c r="F15" s="64">
        <v>129</v>
      </c>
      <c r="G15" s="71">
        <v>632.32000000000005</v>
      </c>
      <c r="H15" s="71">
        <v>632.32000000000005</v>
      </c>
      <c r="I15" s="69">
        <f t="shared" si="0"/>
        <v>100</v>
      </c>
    </row>
    <row r="16" spans="1:15" s="14" customFormat="1" ht="33" customHeight="1" x14ac:dyDescent="0.2">
      <c r="A16" s="67" t="s">
        <v>21</v>
      </c>
      <c r="B16" s="64"/>
      <c r="C16" s="65" t="s">
        <v>11</v>
      </c>
      <c r="D16" s="65" t="s">
        <v>17</v>
      </c>
      <c r="E16" s="65" t="s">
        <v>200</v>
      </c>
      <c r="F16" s="64">
        <v>244</v>
      </c>
      <c r="G16" s="86">
        <v>617.66</v>
      </c>
      <c r="H16" s="86">
        <v>617.66</v>
      </c>
      <c r="I16" s="69">
        <f t="shared" si="0"/>
        <v>100</v>
      </c>
    </row>
    <row r="17" spans="1:12" s="14" customFormat="1" ht="33.75" customHeight="1" x14ac:dyDescent="0.2">
      <c r="A17" s="67" t="s">
        <v>18</v>
      </c>
      <c r="B17" s="64"/>
      <c r="C17" s="65" t="s">
        <v>11</v>
      </c>
      <c r="D17" s="65" t="s">
        <v>17</v>
      </c>
      <c r="E17" s="65" t="s">
        <v>200</v>
      </c>
      <c r="F17" s="64">
        <v>540</v>
      </c>
      <c r="G17" s="71">
        <v>4</v>
      </c>
      <c r="H17" s="71">
        <v>4</v>
      </c>
      <c r="I17" s="69">
        <f t="shared" si="0"/>
        <v>100</v>
      </c>
    </row>
    <row r="18" spans="1:12" s="14" customFormat="1" ht="18.75" customHeight="1" x14ac:dyDescent="0.2">
      <c r="A18" s="67" t="s">
        <v>167</v>
      </c>
      <c r="B18" s="64"/>
      <c r="C18" s="65" t="s">
        <v>11</v>
      </c>
      <c r="D18" s="65" t="s">
        <v>17</v>
      </c>
      <c r="E18" s="65" t="s">
        <v>200</v>
      </c>
      <c r="F18" s="64">
        <v>852</v>
      </c>
      <c r="G18" s="71">
        <v>4.0999999999999996</v>
      </c>
      <c r="H18" s="71">
        <v>4.0999999999999996</v>
      </c>
      <c r="I18" s="69">
        <f t="shared" si="0"/>
        <v>100</v>
      </c>
    </row>
    <row r="19" spans="1:12" s="14" customFormat="1" ht="18.75" customHeight="1" x14ac:dyDescent="0.2">
      <c r="A19" s="67" t="s">
        <v>168</v>
      </c>
      <c r="B19" s="64"/>
      <c r="C19" s="65" t="s">
        <v>11</v>
      </c>
      <c r="D19" s="65" t="s">
        <v>17</v>
      </c>
      <c r="E19" s="65" t="s">
        <v>200</v>
      </c>
      <c r="F19" s="64">
        <v>853</v>
      </c>
      <c r="G19" s="71">
        <v>0.01</v>
      </c>
      <c r="H19" s="71">
        <v>0.01</v>
      </c>
      <c r="I19" s="69">
        <f t="shared" si="0"/>
        <v>100</v>
      </c>
    </row>
    <row r="20" spans="1:12" s="14" customFormat="1" ht="83.25" customHeight="1" x14ac:dyDescent="0.2">
      <c r="A20" s="67" t="s">
        <v>22</v>
      </c>
      <c r="B20" s="64"/>
      <c r="C20" s="65" t="s">
        <v>11</v>
      </c>
      <c r="D20" s="65" t="s">
        <v>23</v>
      </c>
      <c r="E20" s="65"/>
      <c r="F20" s="64"/>
      <c r="G20" s="68">
        <v>4</v>
      </c>
      <c r="H20" s="68">
        <v>4</v>
      </c>
      <c r="I20" s="69">
        <f t="shared" si="0"/>
        <v>100</v>
      </c>
    </row>
    <row r="21" spans="1:12" s="14" customFormat="1" ht="114.75" customHeight="1" x14ac:dyDescent="0.2">
      <c r="A21" s="67" t="s">
        <v>16</v>
      </c>
      <c r="B21" s="64"/>
      <c r="C21" s="65" t="s">
        <v>11</v>
      </c>
      <c r="D21" s="65" t="s">
        <v>23</v>
      </c>
      <c r="E21" s="65" t="s">
        <v>201</v>
      </c>
      <c r="F21" s="64"/>
      <c r="G21" s="72">
        <v>4</v>
      </c>
      <c r="H21" s="72">
        <v>4</v>
      </c>
      <c r="I21" s="69">
        <f t="shared" si="0"/>
        <v>100</v>
      </c>
    </row>
    <row r="22" spans="1:12" s="14" customFormat="1" ht="15.75" customHeight="1" x14ac:dyDescent="0.2">
      <c r="A22" s="67" t="s">
        <v>18</v>
      </c>
      <c r="B22" s="64"/>
      <c r="C22" s="65" t="s">
        <v>11</v>
      </c>
      <c r="D22" s="65" t="s">
        <v>23</v>
      </c>
      <c r="E22" s="65" t="s">
        <v>201</v>
      </c>
      <c r="F22" s="64">
        <v>540</v>
      </c>
      <c r="G22" s="72">
        <v>4</v>
      </c>
      <c r="H22" s="72">
        <v>4</v>
      </c>
      <c r="I22" s="69">
        <f t="shared" si="0"/>
        <v>100</v>
      </c>
    </row>
    <row r="23" spans="1:12" s="14" customFormat="1" ht="30" customHeight="1" x14ac:dyDescent="0.2">
      <c r="A23" s="70" t="s">
        <v>24</v>
      </c>
      <c r="B23" s="66"/>
      <c r="C23" s="73" t="s">
        <v>11</v>
      </c>
      <c r="D23" s="73">
        <v>13</v>
      </c>
      <c r="E23" s="73"/>
      <c r="F23" s="66"/>
      <c r="G23" s="68">
        <f>G24+G26+G36+G38</f>
        <v>376.36</v>
      </c>
      <c r="H23" s="68">
        <f>H24+H26+H36+H38</f>
        <v>376.36</v>
      </c>
      <c r="I23" s="69">
        <f t="shared" si="0"/>
        <v>100</v>
      </c>
    </row>
    <row r="24" spans="1:12" s="14" customFormat="1" ht="30" customHeight="1" x14ac:dyDescent="0.2">
      <c r="A24" s="70" t="s">
        <v>188</v>
      </c>
      <c r="B24" s="66"/>
      <c r="C24" s="73" t="s">
        <v>11</v>
      </c>
      <c r="D24" s="73" t="s">
        <v>181</v>
      </c>
      <c r="E24" s="73" t="s">
        <v>202</v>
      </c>
      <c r="F24" s="66"/>
      <c r="G24" s="68">
        <v>10</v>
      </c>
      <c r="H24" s="68">
        <v>10</v>
      </c>
      <c r="I24" s="69">
        <f t="shared" si="0"/>
        <v>100</v>
      </c>
    </row>
    <row r="25" spans="1:12" s="14" customFormat="1" ht="18" customHeight="1" x14ac:dyDescent="0.2">
      <c r="A25" s="70" t="s">
        <v>189</v>
      </c>
      <c r="B25" s="66"/>
      <c r="C25" s="73" t="s">
        <v>11</v>
      </c>
      <c r="D25" s="73" t="s">
        <v>181</v>
      </c>
      <c r="E25" s="73" t="s">
        <v>202</v>
      </c>
      <c r="F25" s="66">
        <v>321</v>
      </c>
      <c r="G25" s="68">
        <v>10</v>
      </c>
      <c r="H25" s="68">
        <v>10</v>
      </c>
      <c r="I25" s="69">
        <f t="shared" si="0"/>
        <v>100</v>
      </c>
    </row>
    <row r="26" spans="1:12" s="14" customFormat="1" ht="60.75" customHeight="1" x14ac:dyDescent="0.2">
      <c r="A26" s="74" t="s">
        <v>169</v>
      </c>
      <c r="B26" s="75"/>
      <c r="C26" s="76" t="s">
        <v>11</v>
      </c>
      <c r="D26" s="76">
        <v>13</v>
      </c>
      <c r="E26" s="77" t="s">
        <v>203</v>
      </c>
      <c r="F26" s="75"/>
      <c r="G26" s="71">
        <f>G27+G29+G31+G33</f>
        <v>338.36</v>
      </c>
      <c r="H26" s="71">
        <f>H27+H29+H31+H33</f>
        <v>338.36</v>
      </c>
      <c r="I26" s="69">
        <f t="shared" si="0"/>
        <v>100</v>
      </c>
    </row>
    <row r="27" spans="1:12" s="14" customFormat="1" ht="36.75" customHeight="1" x14ac:dyDescent="0.2">
      <c r="A27" s="74" t="s">
        <v>170</v>
      </c>
      <c r="B27" s="64"/>
      <c r="C27" s="65" t="s">
        <v>11</v>
      </c>
      <c r="D27" s="65">
        <v>13</v>
      </c>
      <c r="E27" s="65" t="s">
        <v>204</v>
      </c>
      <c r="F27" s="64"/>
      <c r="G27" s="71">
        <v>181.12</v>
      </c>
      <c r="H27" s="71">
        <v>181.12</v>
      </c>
      <c r="I27" s="69">
        <f t="shared" si="0"/>
        <v>100</v>
      </c>
      <c r="L27" s="21"/>
    </row>
    <row r="28" spans="1:12" s="14" customFormat="1" ht="48.75" customHeight="1" x14ac:dyDescent="0.2">
      <c r="A28" s="74" t="s">
        <v>171</v>
      </c>
      <c r="B28" s="64"/>
      <c r="C28" s="65" t="s">
        <v>11</v>
      </c>
      <c r="D28" s="65">
        <v>13</v>
      </c>
      <c r="E28" s="65" t="s">
        <v>204</v>
      </c>
      <c r="F28" s="64">
        <v>244</v>
      </c>
      <c r="G28" s="71">
        <v>181.12</v>
      </c>
      <c r="H28" s="71">
        <v>181.12</v>
      </c>
      <c r="I28" s="69">
        <f t="shared" si="0"/>
        <v>100</v>
      </c>
      <c r="L28" s="21"/>
    </row>
    <row r="29" spans="1:12" s="14" customFormat="1" ht="36.75" customHeight="1" x14ac:dyDescent="0.2">
      <c r="A29" s="74" t="s">
        <v>172</v>
      </c>
      <c r="B29" s="64"/>
      <c r="C29" s="65" t="s">
        <v>11</v>
      </c>
      <c r="D29" s="65" t="s">
        <v>181</v>
      </c>
      <c r="E29" s="65" t="s">
        <v>205</v>
      </c>
      <c r="F29" s="64"/>
      <c r="G29" s="71">
        <v>13.54</v>
      </c>
      <c r="H29" s="71">
        <v>13.54</v>
      </c>
      <c r="I29" s="69">
        <f t="shared" si="0"/>
        <v>100</v>
      </c>
      <c r="L29" s="21"/>
    </row>
    <row r="30" spans="1:12" s="14" customFormat="1" ht="33.75" customHeight="1" x14ac:dyDescent="0.2">
      <c r="A30" s="67" t="s">
        <v>21</v>
      </c>
      <c r="B30" s="64"/>
      <c r="C30" s="65" t="s">
        <v>11</v>
      </c>
      <c r="D30" s="65" t="s">
        <v>181</v>
      </c>
      <c r="E30" s="65" t="s">
        <v>205</v>
      </c>
      <c r="F30" s="64">
        <v>244</v>
      </c>
      <c r="G30" s="71">
        <v>13.54</v>
      </c>
      <c r="H30" s="71">
        <v>13.54</v>
      </c>
      <c r="I30" s="69">
        <f t="shared" si="0"/>
        <v>100</v>
      </c>
      <c r="L30" s="21"/>
    </row>
    <row r="31" spans="1:12" s="14" customFormat="1" ht="20.25" customHeight="1" x14ac:dyDescent="0.2">
      <c r="A31" s="67" t="s">
        <v>182</v>
      </c>
      <c r="B31" s="64"/>
      <c r="C31" s="65" t="s">
        <v>11</v>
      </c>
      <c r="D31" s="65" t="s">
        <v>181</v>
      </c>
      <c r="E31" s="65" t="s">
        <v>206</v>
      </c>
      <c r="F31" s="64"/>
      <c r="G31" s="71">
        <v>13.6</v>
      </c>
      <c r="H31" s="71">
        <v>13.6</v>
      </c>
      <c r="I31" s="69">
        <f t="shared" si="0"/>
        <v>100</v>
      </c>
      <c r="L31" s="21"/>
    </row>
    <row r="32" spans="1:12" s="14" customFormat="1" ht="33.75" customHeight="1" x14ac:dyDescent="0.2">
      <c r="A32" s="67" t="s">
        <v>21</v>
      </c>
      <c r="B32" s="64"/>
      <c r="C32" s="65" t="s">
        <v>11</v>
      </c>
      <c r="D32" s="65" t="s">
        <v>181</v>
      </c>
      <c r="E32" s="65" t="s">
        <v>206</v>
      </c>
      <c r="F32" s="64">
        <v>244</v>
      </c>
      <c r="G32" s="71">
        <v>13.6</v>
      </c>
      <c r="H32" s="71">
        <v>13.6</v>
      </c>
      <c r="I32" s="69">
        <f t="shared" si="0"/>
        <v>100</v>
      </c>
      <c r="L32" s="21"/>
    </row>
    <row r="33" spans="1:12" s="14" customFormat="1" ht="33.75" customHeight="1" x14ac:dyDescent="0.2">
      <c r="A33" s="67" t="s">
        <v>183</v>
      </c>
      <c r="B33" s="64"/>
      <c r="C33" s="65" t="s">
        <v>11</v>
      </c>
      <c r="D33" s="65" t="s">
        <v>181</v>
      </c>
      <c r="E33" s="65" t="s">
        <v>207</v>
      </c>
      <c r="F33" s="64"/>
      <c r="G33" s="71">
        <v>130.1</v>
      </c>
      <c r="H33" s="71">
        <v>130.1</v>
      </c>
      <c r="I33" s="69">
        <f t="shared" si="0"/>
        <v>100</v>
      </c>
      <c r="L33" s="21"/>
    </row>
    <row r="34" spans="1:12" s="14" customFormat="1" ht="33.75" customHeight="1" x14ac:dyDescent="0.2">
      <c r="A34" s="67" t="s">
        <v>21</v>
      </c>
      <c r="B34" s="64"/>
      <c r="C34" s="65" t="s">
        <v>11</v>
      </c>
      <c r="D34" s="65" t="s">
        <v>181</v>
      </c>
      <c r="E34" s="65" t="s">
        <v>207</v>
      </c>
      <c r="F34" s="64">
        <v>244</v>
      </c>
      <c r="G34" s="71">
        <v>114.98</v>
      </c>
      <c r="H34" s="71">
        <v>114.98</v>
      </c>
      <c r="I34" s="69">
        <f t="shared" si="0"/>
        <v>100</v>
      </c>
      <c r="L34" s="21"/>
    </row>
    <row r="35" spans="1:12" s="14" customFormat="1" ht="18.75" customHeight="1" x14ac:dyDescent="0.2">
      <c r="A35" s="74" t="s">
        <v>168</v>
      </c>
      <c r="B35" s="64"/>
      <c r="C35" s="65" t="s">
        <v>11</v>
      </c>
      <c r="D35" s="65" t="s">
        <v>181</v>
      </c>
      <c r="E35" s="65" t="s">
        <v>207</v>
      </c>
      <c r="F35" s="64">
        <v>853</v>
      </c>
      <c r="G35" s="71">
        <v>15.12</v>
      </c>
      <c r="H35" s="71">
        <v>15.12</v>
      </c>
      <c r="I35" s="69">
        <f t="shared" si="0"/>
        <v>100</v>
      </c>
      <c r="L35" s="21"/>
    </row>
    <row r="36" spans="1:12" s="14" customFormat="1" ht="87.75" customHeight="1" x14ac:dyDescent="0.2">
      <c r="A36" s="67" t="s">
        <v>25</v>
      </c>
      <c r="B36" s="64"/>
      <c r="C36" s="65" t="s">
        <v>11</v>
      </c>
      <c r="D36" s="65">
        <v>13</v>
      </c>
      <c r="E36" s="65" t="s">
        <v>208</v>
      </c>
      <c r="F36" s="64"/>
      <c r="G36" s="71">
        <v>24</v>
      </c>
      <c r="H36" s="71">
        <v>24</v>
      </c>
      <c r="I36" s="69">
        <f t="shared" si="0"/>
        <v>100</v>
      </c>
    </row>
    <row r="37" spans="1:12" s="14" customFormat="1" ht="39" customHeight="1" x14ac:dyDescent="0.2">
      <c r="A37" s="67" t="s">
        <v>21</v>
      </c>
      <c r="B37" s="64"/>
      <c r="C37" s="65" t="s">
        <v>11</v>
      </c>
      <c r="D37" s="65" t="s">
        <v>181</v>
      </c>
      <c r="E37" s="65" t="s">
        <v>208</v>
      </c>
      <c r="F37" s="64">
        <v>244</v>
      </c>
      <c r="G37" s="71">
        <v>24</v>
      </c>
      <c r="H37" s="71">
        <v>24</v>
      </c>
      <c r="I37" s="69">
        <f t="shared" si="0"/>
        <v>100</v>
      </c>
    </row>
    <row r="38" spans="1:12" s="14" customFormat="1" ht="78.75" customHeight="1" x14ac:dyDescent="0.2">
      <c r="A38" s="67" t="s">
        <v>22</v>
      </c>
      <c r="B38" s="64"/>
      <c r="C38" s="65" t="s">
        <v>11</v>
      </c>
      <c r="D38" s="65" t="s">
        <v>181</v>
      </c>
      <c r="E38" s="65" t="s">
        <v>201</v>
      </c>
      <c r="F38" s="64"/>
      <c r="G38" s="71">
        <v>4</v>
      </c>
      <c r="H38" s="71">
        <v>4</v>
      </c>
      <c r="I38" s="69">
        <f t="shared" si="0"/>
        <v>100</v>
      </c>
    </row>
    <row r="39" spans="1:12" s="14" customFormat="1" ht="124.5" customHeight="1" x14ac:dyDescent="0.2">
      <c r="A39" s="67" t="s">
        <v>16</v>
      </c>
      <c r="B39" s="64"/>
      <c r="C39" s="65" t="s">
        <v>11</v>
      </c>
      <c r="D39" s="65" t="s">
        <v>181</v>
      </c>
      <c r="E39" s="65" t="s">
        <v>201</v>
      </c>
      <c r="F39" s="64">
        <v>540</v>
      </c>
      <c r="G39" s="71">
        <v>4</v>
      </c>
      <c r="H39" s="71">
        <v>4</v>
      </c>
      <c r="I39" s="69">
        <f t="shared" si="0"/>
        <v>100</v>
      </c>
    </row>
    <row r="40" spans="1:12" s="14" customFormat="1" ht="21.75" customHeight="1" x14ac:dyDescent="0.2">
      <c r="A40" s="70" t="s">
        <v>26</v>
      </c>
      <c r="B40" s="66"/>
      <c r="C40" s="73" t="s">
        <v>13</v>
      </c>
      <c r="D40" s="73"/>
      <c r="E40" s="73"/>
      <c r="F40" s="66"/>
      <c r="G40" s="68">
        <v>179</v>
      </c>
      <c r="H40" s="68">
        <v>179</v>
      </c>
      <c r="I40" s="69">
        <f t="shared" si="0"/>
        <v>100</v>
      </c>
    </row>
    <row r="41" spans="1:12" s="14" customFormat="1" ht="68.25" customHeight="1" x14ac:dyDescent="0.2">
      <c r="A41" s="70" t="s">
        <v>184</v>
      </c>
      <c r="B41" s="66"/>
      <c r="C41" s="73" t="s">
        <v>13</v>
      </c>
      <c r="D41" s="73" t="s">
        <v>27</v>
      </c>
      <c r="E41" s="73" t="s">
        <v>209</v>
      </c>
      <c r="F41" s="66"/>
      <c r="G41" s="68">
        <v>179</v>
      </c>
      <c r="H41" s="68">
        <v>179</v>
      </c>
      <c r="I41" s="69">
        <f t="shared" si="0"/>
        <v>100</v>
      </c>
    </row>
    <row r="42" spans="1:12" s="14" customFormat="1" ht="31.5" customHeight="1" x14ac:dyDescent="0.2">
      <c r="A42" s="67" t="s">
        <v>15</v>
      </c>
      <c r="B42" s="64"/>
      <c r="C42" s="65" t="s">
        <v>13</v>
      </c>
      <c r="D42" s="65" t="s">
        <v>27</v>
      </c>
      <c r="E42" s="73" t="s">
        <v>209</v>
      </c>
      <c r="F42" s="64">
        <v>121</v>
      </c>
      <c r="G42" s="71">
        <v>133.99</v>
      </c>
      <c r="H42" s="71">
        <v>133.99</v>
      </c>
      <c r="I42" s="69">
        <f t="shared" si="0"/>
        <v>100</v>
      </c>
    </row>
    <row r="43" spans="1:12" s="14" customFormat="1" ht="67.5" customHeight="1" x14ac:dyDescent="0.2">
      <c r="A43" s="67" t="s">
        <v>199</v>
      </c>
      <c r="B43" s="64"/>
      <c r="C43" s="65" t="s">
        <v>13</v>
      </c>
      <c r="D43" s="65" t="s">
        <v>27</v>
      </c>
      <c r="E43" s="73" t="s">
        <v>209</v>
      </c>
      <c r="F43" s="64">
        <v>129</v>
      </c>
      <c r="G43" s="71">
        <v>39.86</v>
      </c>
      <c r="H43" s="71">
        <v>39.86</v>
      </c>
      <c r="I43" s="69"/>
    </row>
    <row r="44" spans="1:12" s="14" customFormat="1" ht="54" customHeight="1" x14ac:dyDescent="0.2">
      <c r="A44" s="67" t="s">
        <v>28</v>
      </c>
      <c r="B44" s="64"/>
      <c r="C44" s="65" t="s">
        <v>13</v>
      </c>
      <c r="D44" s="65" t="s">
        <v>27</v>
      </c>
      <c r="E44" s="73" t="s">
        <v>209</v>
      </c>
      <c r="F44" s="64">
        <v>244</v>
      </c>
      <c r="G44" s="71">
        <v>5.15</v>
      </c>
      <c r="H44" s="71">
        <v>5.15</v>
      </c>
      <c r="I44" s="69">
        <f t="shared" si="0"/>
        <v>100</v>
      </c>
    </row>
    <row r="45" spans="1:12" s="14" customFormat="1" ht="55.5" customHeight="1" x14ac:dyDescent="0.2">
      <c r="A45" s="70" t="s">
        <v>29</v>
      </c>
      <c r="B45" s="66"/>
      <c r="C45" s="73" t="s">
        <v>27</v>
      </c>
      <c r="D45" s="73"/>
      <c r="E45" s="73"/>
      <c r="F45" s="66"/>
      <c r="G45" s="68">
        <v>202.07</v>
      </c>
      <c r="H45" s="68">
        <v>202.07</v>
      </c>
      <c r="I45" s="69">
        <f t="shared" si="0"/>
        <v>100</v>
      </c>
    </row>
    <row r="46" spans="1:12" s="14" customFormat="1" ht="63.75" customHeight="1" x14ac:dyDescent="0.2">
      <c r="A46" s="70" t="s">
        <v>30</v>
      </c>
      <c r="B46" s="66"/>
      <c r="C46" s="65" t="s">
        <v>27</v>
      </c>
      <c r="D46" s="65" t="s">
        <v>31</v>
      </c>
      <c r="E46" s="65" t="s">
        <v>210</v>
      </c>
      <c r="F46" s="66"/>
      <c r="G46" s="68">
        <v>202.07</v>
      </c>
      <c r="H46" s="68">
        <v>202.07</v>
      </c>
      <c r="I46" s="69">
        <f t="shared" si="0"/>
        <v>100</v>
      </c>
    </row>
    <row r="47" spans="1:12" s="14" customFormat="1" ht="52.5" customHeight="1" x14ac:dyDescent="0.2">
      <c r="A47" s="67" t="s">
        <v>32</v>
      </c>
      <c r="B47" s="64"/>
      <c r="C47" s="65" t="s">
        <v>27</v>
      </c>
      <c r="D47" s="65" t="s">
        <v>31</v>
      </c>
      <c r="E47" s="65" t="s">
        <v>211</v>
      </c>
      <c r="F47" s="64">
        <v>244</v>
      </c>
      <c r="G47" s="68">
        <v>202.06</v>
      </c>
      <c r="H47" s="68">
        <v>202.06</v>
      </c>
      <c r="I47" s="69">
        <f t="shared" si="0"/>
        <v>100</v>
      </c>
    </row>
    <row r="48" spans="1:12" s="14" customFormat="1" ht="19.5" customHeight="1" x14ac:dyDescent="0.2">
      <c r="A48" s="70" t="s">
        <v>33</v>
      </c>
      <c r="B48" s="66"/>
      <c r="C48" s="73" t="s">
        <v>17</v>
      </c>
      <c r="D48" s="73"/>
      <c r="E48" s="73"/>
      <c r="F48" s="66"/>
      <c r="G48" s="68">
        <f>G49+G62</f>
        <v>4723.0099999999993</v>
      </c>
      <c r="H48" s="68">
        <f>H49+H62</f>
        <v>4191.62</v>
      </c>
      <c r="I48" s="69">
        <f t="shared" si="0"/>
        <v>88.748912240287453</v>
      </c>
    </row>
    <row r="49" spans="1:9" s="14" customFormat="1" ht="33" customHeight="1" x14ac:dyDescent="0.2">
      <c r="A49" s="70" t="s">
        <v>34</v>
      </c>
      <c r="B49" s="64"/>
      <c r="C49" s="65" t="s">
        <v>17</v>
      </c>
      <c r="D49" s="65" t="s">
        <v>31</v>
      </c>
      <c r="E49" s="65"/>
      <c r="F49" s="64"/>
      <c r="G49" s="71">
        <f>G50+G52+G54+G56+G60</f>
        <v>4718.0099999999993</v>
      </c>
      <c r="H49" s="71">
        <f>H50+H52+H54+H56+H60</f>
        <v>4186.62</v>
      </c>
      <c r="I49" s="69">
        <f t="shared" si="0"/>
        <v>88.736988688027367</v>
      </c>
    </row>
    <row r="50" spans="1:9" s="14" customFormat="1" ht="69" customHeight="1" x14ac:dyDescent="0.2">
      <c r="A50" s="67" t="s">
        <v>35</v>
      </c>
      <c r="B50" s="64"/>
      <c r="C50" s="65" t="s">
        <v>17</v>
      </c>
      <c r="D50" s="65" t="s">
        <v>31</v>
      </c>
      <c r="E50" s="65" t="s">
        <v>212</v>
      </c>
      <c r="F50" s="64"/>
      <c r="G50" s="71">
        <v>1530.2</v>
      </c>
      <c r="H50" s="71">
        <v>998.81</v>
      </c>
      <c r="I50" s="69">
        <f t="shared" si="0"/>
        <v>65.273166906286747</v>
      </c>
    </row>
    <row r="51" spans="1:9" s="14" customFormat="1" ht="46.5" customHeight="1" x14ac:dyDescent="0.2">
      <c r="A51" s="67" t="s">
        <v>28</v>
      </c>
      <c r="B51" s="64"/>
      <c r="C51" s="65" t="s">
        <v>17</v>
      </c>
      <c r="D51" s="65" t="s">
        <v>31</v>
      </c>
      <c r="E51" s="65" t="s">
        <v>212</v>
      </c>
      <c r="F51" s="64">
        <v>244</v>
      </c>
      <c r="G51" s="71">
        <v>1530.2</v>
      </c>
      <c r="H51" s="71">
        <v>998.8</v>
      </c>
      <c r="I51" s="69">
        <f t="shared" si="0"/>
        <v>65.272513396941562</v>
      </c>
    </row>
    <row r="52" spans="1:9" s="14" customFormat="1" ht="47.25" customHeight="1" x14ac:dyDescent="0.2">
      <c r="A52" s="67" t="s">
        <v>185</v>
      </c>
      <c r="B52" s="64"/>
      <c r="C52" s="65" t="s">
        <v>17</v>
      </c>
      <c r="D52" s="65" t="s">
        <v>31</v>
      </c>
      <c r="E52" s="65" t="s">
        <v>213</v>
      </c>
      <c r="F52" s="64"/>
      <c r="G52" s="71">
        <v>428.77</v>
      </c>
      <c r="H52" s="71">
        <v>428.77</v>
      </c>
      <c r="I52" s="69">
        <f t="shared" si="0"/>
        <v>100</v>
      </c>
    </row>
    <row r="53" spans="1:9" s="14" customFormat="1" ht="53.25" customHeight="1" x14ac:dyDescent="0.2">
      <c r="A53" s="67" t="s">
        <v>28</v>
      </c>
      <c r="B53" s="64"/>
      <c r="C53" s="65" t="s">
        <v>17</v>
      </c>
      <c r="D53" s="65" t="s">
        <v>31</v>
      </c>
      <c r="E53" s="65" t="s">
        <v>213</v>
      </c>
      <c r="F53" s="64">
        <v>244</v>
      </c>
      <c r="G53" s="71">
        <v>428.77</v>
      </c>
      <c r="H53" s="71">
        <v>428.77</v>
      </c>
      <c r="I53" s="69">
        <f t="shared" si="0"/>
        <v>100</v>
      </c>
    </row>
    <row r="54" spans="1:9" s="14" customFormat="1" ht="84" customHeight="1" x14ac:dyDescent="0.2">
      <c r="A54" s="67" t="s">
        <v>214</v>
      </c>
      <c r="B54" s="64"/>
      <c r="C54" s="65" t="s">
        <v>17</v>
      </c>
      <c r="D54" s="65" t="s">
        <v>31</v>
      </c>
      <c r="E54" s="65" t="s">
        <v>215</v>
      </c>
      <c r="F54" s="64"/>
      <c r="G54" s="71">
        <v>901.9</v>
      </c>
      <c r="H54" s="71">
        <v>901.9</v>
      </c>
      <c r="I54" s="69">
        <f t="shared" si="0"/>
        <v>100</v>
      </c>
    </row>
    <row r="55" spans="1:9" s="14" customFormat="1" ht="51.75" customHeight="1" x14ac:dyDescent="0.2">
      <c r="A55" s="67" t="s">
        <v>28</v>
      </c>
      <c r="B55" s="64"/>
      <c r="C55" s="65" t="s">
        <v>17</v>
      </c>
      <c r="D55" s="65" t="s">
        <v>31</v>
      </c>
      <c r="E55" s="65" t="s">
        <v>215</v>
      </c>
      <c r="F55" s="64">
        <v>244</v>
      </c>
      <c r="G55" s="71">
        <v>901.9</v>
      </c>
      <c r="H55" s="71">
        <v>901.9</v>
      </c>
      <c r="I55" s="69">
        <f t="shared" si="0"/>
        <v>100</v>
      </c>
    </row>
    <row r="56" spans="1:9" s="14" customFormat="1" ht="69.75" customHeight="1" x14ac:dyDescent="0.2">
      <c r="A56" s="67" t="s">
        <v>216</v>
      </c>
      <c r="B56" s="64"/>
      <c r="C56" s="65" t="s">
        <v>17</v>
      </c>
      <c r="D56" s="65" t="s">
        <v>31</v>
      </c>
      <c r="E56" s="65" t="s">
        <v>217</v>
      </c>
      <c r="F56" s="64"/>
      <c r="G56" s="71">
        <v>1759.1</v>
      </c>
      <c r="H56" s="71">
        <v>1759.1</v>
      </c>
      <c r="I56" s="69">
        <f t="shared" si="0"/>
        <v>100</v>
      </c>
    </row>
    <row r="57" spans="1:9" s="14" customFormat="1" ht="51.75" customHeight="1" x14ac:dyDescent="0.2">
      <c r="A57" s="67" t="s">
        <v>28</v>
      </c>
      <c r="B57" s="64"/>
      <c r="C57" s="65" t="s">
        <v>17</v>
      </c>
      <c r="D57" s="65" t="s">
        <v>31</v>
      </c>
      <c r="E57" s="65" t="s">
        <v>218</v>
      </c>
      <c r="F57" s="64">
        <v>244</v>
      </c>
      <c r="G57" s="71">
        <v>1759.1</v>
      </c>
      <c r="H57" s="71">
        <v>1759.1</v>
      </c>
      <c r="I57" s="69">
        <f t="shared" si="0"/>
        <v>100</v>
      </c>
    </row>
    <row r="58" spans="1:9" s="14" customFormat="1" ht="16.5" customHeight="1" x14ac:dyDescent="0.2">
      <c r="A58" s="67" t="s">
        <v>220</v>
      </c>
      <c r="B58" s="64"/>
      <c r="C58" s="65" t="s">
        <v>17</v>
      </c>
      <c r="D58" s="65" t="s">
        <v>31</v>
      </c>
      <c r="E58" s="65" t="s">
        <v>219</v>
      </c>
      <c r="F58" s="64"/>
      <c r="G58" s="71">
        <v>98.04</v>
      </c>
      <c r="H58" s="71">
        <v>98.04</v>
      </c>
      <c r="I58" s="69">
        <f t="shared" si="0"/>
        <v>100</v>
      </c>
    </row>
    <row r="59" spans="1:9" s="14" customFormat="1" ht="94.5" customHeight="1" x14ac:dyDescent="0.2">
      <c r="A59" s="67" t="s">
        <v>221</v>
      </c>
      <c r="B59" s="64"/>
      <c r="C59" s="65" t="s">
        <v>17</v>
      </c>
      <c r="D59" s="65" t="s">
        <v>31</v>
      </c>
      <c r="E59" s="65" t="s">
        <v>222</v>
      </c>
      <c r="F59" s="64"/>
      <c r="G59" s="71">
        <v>98.04</v>
      </c>
      <c r="H59" s="71">
        <v>98.04</v>
      </c>
      <c r="I59" s="69">
        <f t="shared" si="0"/>
        <v>100</v>
      </c>
    </row>
    <row r="60" spans="1:9" s="14" customFormat="1" ht="50.25" customHeight="1" x14ac:dyDescent="0.2">
      <c r="A60" s="67" t="s">
        <v>28</v>
      </c>
      <c r="B60" s="64"/>
      <c r="C60" s="65" t="s">
        <v>17</v>
      </c>
      <c r="D60" s="65" t="s">
        <v>31</v>
      </c>
      <c r="E60" s="65" t="s">
        <v>223</v>
      </c>
      <c r="F60" s="64"/>
      <c r="G60" s="71">
        <v>98.04</v>
      </c>
      <c r="H60" s="71">
        <v>98.04</v>
      </c>
      <c r="I60" s="69">
        <f t="shared" si="0"/>
        <v>100</v>
      </c>
    </row>
    <row r="61" spans="1:9" s="14" customFormat="1" ht="31.5" customHeight="1" x14ac:dyDescent="0.2">
      <c r="A61" s="70" t="s">
        <v>224</v>
      </c>
      <c r="B61" s="64"/>
      <c r="C61" s="65" t="s">
        <v>17</v>
      </c>
      <c r="D61" s="65" t="s">
        <v>226</v>
      </c>
      <c r="E61" s="65"/>
      <c r="F61" s="64"/>
      <c r="G61" s="71">
        <v>5</v>
      </c>
      <c r="H61" s="71">
        <v>5</v>
      </c>
      <c r="I61" s="69">
        <f t="shared" si="0"/>
        <v>100</v>
      </c>
    </row>
    <row r="62" spans="1:9" s="14" customFormat="1" ht="51" customHeight="1" x14ac:dyDescent="0.2">
      <c r="A62" s="67" t="s">
        <v>225</v>
      </c>
      <c r="B62" s="64"/>
      <c r="C62" s="65" t="s">
        <v>17</v>
      </c>
      <c r="D62" s="65" t="s">
        <v>226</v>
      </c>
      <c r="E62" s="65" t="s">
        <v>227</v>
      </c>
      <c r="F62" s="64"/>
      <c r="G62" s="71">
        <v>5</v>
      </c>
      <c r="H62" s="71">
        <v>5</v>
      </c>
      <c r="I62" s="69">
        <f t="shared" si="0"/>
        <v>100</v>
      </c>
    </row>
    <row r="63" spans="1:9" s="14" customFormat="1" ht="50.25" customHeight="1" x14ac:dyDescent="0.2">
      <c r="A63" s="67" t="s">
        <v>28</v>
      </c>
      <c r="B63" s="64"/>
      <c r="C63" s="65" t="s">
        <v>17</v>
      </c>
      <c r="D63" s="65" t="s">
        <v>226</v>
      </c>
      <c r="E63" s="65" t="s">
        <v>227</v>
      </c>
      <c r="F63" s="64">
        <v>244</v>
      </c>
      <c r="G63" s="71">
        <v>5</v>
      </c>
      <c r="H63" s="71">
        <v>5</v>
      </c>
      <c r="I63" s="69">
        <f t="shared" si="0"/>
        <v>100</v>
      </c>
    </row>
    <row r="64" spans="1:9" s="14" customFormat="1" ht="18.75" customHeight="1" x14ac:dyDescent="0.2">
      <c r="A64" s="70" t="s">
        <v>36</v>
      </c>
      <c r="B64" s="66"/>
      <c r="C64" s="73" t="s">
        <v>37</v>
      </c>
      <c r="D64" s="73"/>
      <c r="E64" s="73"/>
      <c r="F64" s="66"/>
      <c r="G64" s="68">
        <f>G65+G69+G80</f>
        <v>3562.66</v>
      </c>
      <c r="H64" s="68">
        <f>H65+H69+H80</f>
        <v>3562.66</v>
      </c>
      <c r="I64" s="69">
        <f t="shared" si="0"/>
        <v>100</v>
      </c>
    </row>
    <row r="65" spans="1:9" s="14" customFormat="1" ht="19.5" customHeight="1" x14ac:dyDescent="0.2">
      <c r="A65" s="70" t="s">
        <v>38</v>
      </c>
      <c r="B65" s="66"/>
      <c r="C65" s="73" t="s">
        <v>37</v>
      </c>
      <c r="D65" s="73" t="s">
        <v>11</v>
      </c>
      <c r="E65" s="73"/>
      <c r="F65" s="66"/>
      <c r="G65" s="68">
        <f>G66</f>
        <v>20.54</v>
      </c>
      <c r="H65" s="68">
        <f>H66</f>
        <v>20.54</v>
      </c>
      <c r="I65" s="69">
        <f t="shared" si="0"/>
        <v>100</v>
      </c>
    </row>
    <row r="66" spans="1:9" s="14" customFormat="1" ht="78.75" customHeight="1" x14ac:dyDescent="0.2">
      <c r="A66" s="67" t="s">
        <v>186</v>
      </c>
      <c r="B66" s="64"/>
      <c r="C66" s="65" t="s">
        <v>37</v>
      </c>
      <c r="D66" s="65" t="s">
        <v>11</v>
      </c>
      <c r="E66" s="65" t="s">
        <v>228</v>
      </c>
      <c r="F66" s="64"/>
      <c r="G66" s="71">
        <f>G67+G68</f>
        <v>20.54</v>
      </c>
      <c r="H66" s="71">
        <f>H67+H68</f>
        <v>20.54</v>
      </c>
      <c r="I66" s="69">
        <f t="shared" si="0"/>
        <v>100</v>
      </c>
    </row>
    <row r="67" spans="1:9" s="14" customFormat="1" ht="48" customHeight="1" x14ac:dyDescent="0.2">
      <c r="A67" s="67" t="s">
        <v>28</v>
      </c>
      <c r="B67" s="64"/>
      <c r="C67" s="65" t="s">
        <v>37</v>
      </c>
      <c r="D67" s="65" t="s">
        <v>11</v>
      </c>
      <c r="E67" s="65" t="s">
        <v>228</v>
      </c>
      <c r="F67" s="64">
        <v>244</v>
      </c>
      <c r="G67" s="71">
        <v>20.41</v>
      </c>
      <c r="H67" s="71">
        <v>20.41</v>
      </c>
      <c r="I67" s="69">
        <f t="shared" si="0"/>
        <v>100</v>
      </c>
    </row>
    <row r="68" spans="1:9" s="14" customFormat="1" ht="21.75" customHeight="1" x14ac:dyDescent="0.2">
      <c r="A68" s="67" t="s">
        <v>168</v>
      </c>
      <c r="B68" s="64"/>
      <c r="C68" s="65" t="s">
        <v>37</v>
      </c>
      <c r="D68" s="65" t="s">
        <v>11</v>
      </c>
      <c r="E68" s="65" t="s">
        <v>228</v>
      </c>
      <c r="F68" s="64">
        <v>853</v>
      </c>
      <c r="G68" s="71">
        <v>0.13</v>
      </c>
      <c r="H68" s="71">
        <v>0.13</v>
      </c>
      <c r="I68" s="69">
        <f t="shared" si="0"/>
        <v>100</v>
      </c>
    </row>
    <row r="69" spans="1:9" s="14" customFormat="1" ht="17.25" customHeight="1" x14ac:dyDescent="0.2">
      <c r="A69" s="70" t="s">
        <v>39</v>
      </c>
      <c r="B69" s="66"/>
      <c r="C69" s="73" t="s">
        <v>37</v>
      </c>
      <c r="D69" s="73" t="s">
        <v>13</v>
      </c>
      <c r="E69" s="73"/>
      <c r="F69" s="66"/>
      <c r="G69" s="68">
        <f>G70+G74+G76+G78</f>
        <v>2354.71</v>
      </c>
      <c r="H69" s="68">
        <f>H70+H74+H76+H78</f>
        <v>2354.71</v>
      </c>
      <c r="I69" s="69">
        <f t="shared" si="0"/>
        <v>100</v>
      </c>
    </row>
    <row r="70" spans="1:9" s="14" customFormat="1" ht="32.25" customHeight="1" x14ac:dyDescent="0.2">
      <c r="A70" s="67" t="s">
        <v>40</v>
      </c>
      <c r="B70" s="64"/>
      <c r="C70" s="65" t="s">
        <v>37</v>
      </c>
      <c r="D70" s="65" t="s">
        <v>13</v>
      </c>
      <c r="E70" s="65" t="s">
        <v>229</v>
      </c>
      <c r="F70" s="64"/>
      <c r="G70" s="71">
        <f>G71+G72+G73</f>
        <v>1175.1100000000001</v>
      </c>
      <c r="H70" s="71">
        <f>H71+H72+H73</f>
        <v>1175.1100000000001</v>
      </c>
      <c r="I70" s="69">
        <f t="shared" si="0"/>
        <v>100</v>
      </c>
    </row>
    <row r="71" spans="1:9" s="14" customFormat="1" ht="49.5" customHeight="1" x14ac:dyDescent="0.2">
      <c r="A71" s="67" t="s">
        <v>28</v>
      </c>
      <c r="B71" s="64"/>
      <c r="C71" s="65" t="s">
        <v>37</v>
      </c>
      <c r="D71" s="65" t="s">
        <v>13</v>
      </c>
      <c r="E71" s="65" t="s">
        <v>229</v>
      </c>
      <c r="F71" s="64">
        <v>244</v>
      </c>
      <c r="G71" s="71">
        <v>804.7</v>
      </c>
      <c r="H71" s="71">
        <v>804.7</v>
      </c>
      <c r="I71" s="69">
        <f t="shared" si="0"/>
        <v>100</v>
      </c>
    </row>
    <row r="72" spans="1:9" s="14" customFormat="1" ht="78.75" customHeight="1" x14ac:dyDescent="0.2">
      <c r="A72" s="67" t="s">
        <v>187</v>
      </c>
      <c r="B72" s="64"/>
      <c r="C72" s="65" t="s">
        <v>37</v>
      </c>
      <c r="D72" s="65" t="s">
        <v>13</v>
      </c>
      <c r="E72" s="65" t="s">
        <v>229</v>
      </c>
      <c r="F72" s="64">
        <v>810</v>
      </c>
      <c r="G72" s="71">
        <v>99</v>
      </c>
      <c r="H72" s="71">
        <v>99</v>
      </c>
      <c r="I72" s="69">
        <f t="shared" si="0"/>
        <v>100</v>
      </c>
    </row>
    <row r="73" spans="1:9" s="14" customFormat="1" ht="56.25" customHeight="1" x14ac:dyDescent="0.2">
      <c r="A73" s="67" t="s">
        <v>230</v>
      </c>
      <c r="B73" s="64"/>
      <c r="C73" s="65" t="s">
        <v>37</v>
      </c>
      <c r="D73" s="65" t="s">
        <v>13</v>
      </c>
      <c r="E73" s="65" t="s">
        <v>229</v>
      </c>
      <c r="F73" s="64">
        <v>243</v>
      </c>
      <c r="G73" s="71">
        <v>271.41000000000003</v>
      </c>
      <c r="H73" s="71">
        <v>271.41000000000003</v>
      </c>
      <c r="I73" s="69">
        <f t="shared" ref="I73:I107" si="1">H73/G73*100</f>
        <v>100</v>
      </c>
    </row>
    <row r="74" spans="1:9" s="14" customFormat="1" ht="78.75" customHeight="1" x14ac:dyDescent="0.2">
      <c r="A74" s="67" t="s">
        <v>231</v>
      </c>
      <c r="B74" s="64"/>
      <c r="C74" s="65" t="s">
        <v>37</v>
      </c>
      <c r="D74" s="65" t="s">
        <v>13</v>
      </c>
      <c r="E74" s="65" t="s">
        <v>232</v>
      </c>
      <c r="F74" s="64"/>
      <c r="G74" s="71">
        <v>888.9</v>
      </c>
      <c r="H74" s="71">
        <v>888.9</v>
      </c>
      <c r="I74" s="69">
        <f t="shared" si="1"/>
        <v>100</v>
      </c>
    </row>
    <row r="75" spans="1:9" s="14" customFormat="1" ht="46.5" customHeight="1" x14ac:dyDescent="0.2">
      <c r="A75" s="67" t="s">
        <v>28</v>
      </c>
      <c r="B75" s="64"/>
      <c r="C75" s="65" t="s">
        <v>37</v>
      </c>
      <c r="D75" s="65" t="s">
        <v>13</v>
      </c>
      <c r="E75" s="65" t="s">
        <v>232</v>
      </c>
      <c r="F75" s="64">
        <v>244</v>
      </c>
      <c r="G75" s="71">
        <v>888.9</v>
      </c>
      <c r="H75" s="71">
        <v>888.9</v>
      </c>
      <c r="I75" s="69">
        <f t="shared" si="1"/>
        <v>100</v>
      </c>
    </row>
    <row r="76" spans="1:9" s="14" customFormat="1" ht="141" customHeight="1" x14ac:dyDescent="0.2">
      <c r="A76" s="67" t="s">
        <v>233</v>
      </c>
      <c r="B76" s="64"/>
      <c r="C76" s="65" t="s">
        <v>37</v>
      </c>
      <c r="D76" s="65" t="s">
        <v>13</v>
      </c>
      <c r="E76" s="65" t="s">
        <v>234</v>
      </c>
      <c r="F76" s="64"/>
      <c r="G76" s="71">
        <v>257</v>
      </c>
      <c r="H76" s="71">
        <v>257</v>
      </c>
      <c r="I76" s="69">
        <f t="shared" si="1"/>
        <v>100</v>
      </c>
    </row>
    <row r="77" spans="1:9" s="14" customFormat="1" ht="49.5" customHeight="1" x14ac:dyDescent="0.2">
      <c r="A77" s="67" t="s">
        <v>28</v>
      </c>
      <c r="B77" s="64"/>
      <c r="C77" s="65" t="s">
        <v>37</v>
      </c>
      <c r="D77" s="65" t="s">
        <v>13</v>
      </c>
      <c r="E77" s="65" t="s">
        <v>234</v>
      </c>
      <c r="F77" s="64">
        <v>244</v>
      </c>
      <c r="G77" s="71">
        <v>257</v>
      </c>
      <c r="H77" s="71">
        <v>257</v>
      </c>
      <c r="I77" s="69">
        <f t="shared" si="1"/>
        <v>100</v>
      </c>
    </row>
    <row r="78" spans="1:9" s="14" customFormat="1" ht="31.5" customHeight="1" x14ac:dyDescent="0.2">
      <c r="A78" s="67" t="s">
        <v>188</v>
      </c>
      <c r="B78" s="64"/>
      <c r="C78" s="65" t="s">
        <v>37</v>
      </c>
      <c r="D78" s="65" t="s">
        <v>13</v>
      </c>
      <c r="E78" s="65" t="s">
        <v>235</v>
      </c>
      <c r="F78" s="64"/>
      <c r="G78" s="71">
        <v>33.700000000000003</v>
      </c>
      <c r="H78" s="71">
        <v>33.700000000000003</v>
      </c>
      <c r="I78" s="69">
        <f t="shared" si="1"/>
        <v>100</v>
      </c>
    </row>
    <row r="79" spans="1:9" s="14" customFormat="1" ht="51.75" customHeight="1" x14ac:dyDescent="0.2">
      <c r="A79" s="67" t="s">
        <v>28</v>
      </c>
      <c r="B79" s="64"/>
      <c r="C79" s="65" t="s">
        <v>37</v>
      </c>
      <c r="D79" s="65" t="s">
        <v>13</v>
      </c>
      <c r="E79" s="65" t="s">
        <v>235</v>
      </c>
      <c r="F79" s="64">
        <v>244</v>
      </c>
      <c r="G79" s="71">
        <v>33.700000000000003</v>
      </c>
      <c r="H79" s="71">
        <v>33.700000000000003</v>
      </c>
      <c r="I79" s="69">
        <f t="shared" si="1"/>
        <v>100</v>
      </c>
    </row>
    <row r="80" spans="1:9" s="14" customFormat="1" ht="18" customHeight="1" x14ac:dyDescent="0.2">
      <c r="A80" s="70" t="s">
        <v>41</v>
      </c>
      <c r="B80" s="66"/>
      <c r="C80" s="73" t="s">
        <v>37</v>
      </c>
      <c r="D80" s="85" t="s">
        <v>27</v>
      </c>
      <c r="E80" s="73"/>
      <c r="F80" s="66"/>
      <c r="G80" s="68">
        <f>G81+G83+G85+G87+G89+G91+G93</f>
        <v>1187.4099999999999</v>
      </c>
      <c r="H80" s="68">
        <f>H81+H83+H85+H87+H89+H91+H93</f>
        <v>1187.4099999999999</v>
      </c>
      <c r="I80" s="69">
        <f t="shared" si="1"/>
        <v>100</v>
      </c>
    </row>
    <row r="81" spans="1:9" s="14" customFormat="1" ht="16.5" customHeight="1" x14ac:dyDescent="0.2">
      <c r="A81" s="67" t="s">
        <v>43</v>
      </c>
      <c r="B81" s="64"/>
      <c r="C81" s="65" t="s">
        <v>37</v>
      </c>
      <c r="D81" s="77" t="s">
        <v>27</v>
      </c>
      <c r="E81" s="65" t="s">
        <v>236</v>
      </c>
      <c r="F81" s="64"/>
      <c r="G81" s="71">
        <v>708.92</v>
      </c>
      <c r="H81" s="71">
        <v>708.92</v>
      </c>
      <c r="I81" s="69">
        <f t="shared" si="1"/>
        <v>100</v>
      </c>
    </row>
    <row r="82" spans="1:9" s="14" customFormat="1" ht="51.75" customHeight="1" x14ac:dyDescent="0.2">
      <c r="A82" s="67" t="s">
        <v>28</v>
      </c>
      <c r="B82" s="64"/>
      <c r="C82" s="65" t="s">
        <v>37</v>
      </c>
      <c r="D82" s="77" t="s">
        <v>27</v>
      </c>
      <c r="E82" s="65" t="s">
        <v>236</v>
      </c>
      <c r="F82" s="64">
        <v>244</v>
      </c>
      <c r="G82" s="71">
        <v>708.92</v>
      </c>
      <c r="H82" s="71">
        <v>708.92</v>
      </c>
      <c r="I82" s="69">
        <f t="shared" si="1"/>
        <v>100</v>
      </c>
    </row>
    <row r="83" spans="1:9" s="14" customFormat="1" ht="14.25" customHeight="1" x14ac:dyDescent="0.2">
      <c r="A83" s="67" t="s">
        <v>44</v>
      </c>
      <c r="B83" s="64"/>
      <c r="C83" s="65" t="s">
        <v>37</v>
      </c>
      <c r="D83" s="77" t="s">
        <v>27</v>
      </c>
      <c r="E83" s="65" t="s">
        <v>237</v>
      </c>
      <c r="F83" s="64"/>
      <c r="G83" s="71">
        <v>20</v>
      </c>
      <c r="H83" s="71">
        <v>20</v>
      </c>
      <c r="I83" s="69">
        <f t="shared" si="1"/>
        <v>100</v>
      </c>
    </row>
    <row r="84" spans="1:9" s="14" customFormat="1" ht="49.5" customHeight="1" x14ac:dyDescent="0.2">
      <c r="A84" s="67" t="s">
        <v>28</v>
      </c>
      <c r="B84" s="64"/>
      <c r="C84" s="65" t="s">
        <v>37</v>
      </c>
      <c r="D84" s="77" t="s">
        <v>27</v>
      </c>
      <c r="E84" s="65" t="s">
        <v>237</v>
      </c>
      <c r="F84" s="64">
        <v>244</v>
      </c>
      <c r="G84" s="71">
        <v>20</v>
      </c>
      <c r="H84" s="71">
        <v>20</v>
      </c>
      <c r="I84" s="69">
        <f t="shared" si="1"/>
        <v>100</v>
      </c>
    </row>
    <row r="85" spans="1:9" s="14" customFormat="1" ht="53.25" customHeight="1" x14ac:dyDescent="0.2">
      <c r="A85" s="67" t="s">
        <v>42</v>
      </c>
      <c r="B85" s="64"/>
      <c r="C85" s="65" t="s">
        <v>37</v>
      </c>
      <c r="D85" s="77" t="s">
        <v>27</v>
      </c>
      <c r="E85" s="65" t="s">
        <v>238</v>
      </c>
      <c r="F85" s="64"/>
      <c r="G85" s="71">
        <v>97.69</v>
      </c>
      <c r="H85" s="71">
        <v>97.69</v>
      </c>
      <c r="I85" s="69">
        <f t="shared" si="1"/>
        <v>100</v>
      </c>
    </row>
    <row r="86" spans="1:9" s="14" customFormat="1" ht="46.5" customHeight="1" x14ac:dyDescent="0.2">
      <c r="A86" s="67" t="s">
        <v>28</v>
      </c>
      <c r="B86" s="64"/>
      <c r="C86" s="65" t="s">
        <v>37</v>
      </c>
      <c r="D86" s="77" t="s">
        <v>27</v>
      </c>
      <c r="E86" s="65" t="s">
        <v>238</v>
      </c>
      <c r="F86" s="64">
        <v>244</v>
      </c>
      <c r="G86" s="71">
        <v>97.69</v>
      </c>
      <c r="H86" s="71">
        <v>97.69</v>
      </c>
      <c r="I86" s="69">
        <f t="shared" si="1"/>
        <v>100</v>
      </c>
    </row>
    <row r="87" spans="1:9" s="14" customFormat="1" ht="30.75" customHeight="1" x14ac:dyDescent="0.2">
      <c r="A87" s="67" t="s">
        <v>188</v>
      </c>
      <c r="B87" s="64"/>
      <c r="C87" s="65" t="s">
        <v>37</v>
      </c>
      <c r="D87" s="77" t="s">
        <v>27</v>
      </c>
      <c r="E87" s="65" t="s">
        <v>202</v>
      </c>
      <c r="F87" s="64"/>
      <c r="G87" s="71">
        <v>70</v>
      </c>
      <c r="H87" s="71">
        <v>70</v>
      </c>
      <c r="I87" s="69">
        <f t="shared" si="1"/>
        <v>100</v>
      </c>
    </row>
    <row r="88" spans="1:9" s="14" customFormat="1" ht="18.75" customHeight="1" x14ac:dyDescent="0.2">
      <c r="A88" s="67" t="s">
        <v>189</v>
      </c>
      <c r="B88" s="64"/>
      <c r="C88" s="65" t="s">
        <v>37</v>
      </c>
      <c r="D88" s="77" t="s">
        <v>27</v>
      </c>
      <c r="E88" s="65" t="s">
        <v>202</v>
      </c>
      <c r="F88" s="64">
        <v>870</v>
      </c>
      <c r="G88" s="71">
        <v>70</v>
      </c>
      <c r="H88" s="71">
        <v>70</v>
      </c>
      <c r="I88" s="69">
        <f t="shared" si="1"/>
        <v>100</v>
      </c>
    </row>
    <row r="89" spans="1:9" s="14" customFormat="1" ht="128.25" customHeight="1" x14ac:dyDescent="0.2">
      <c r="A89" s="67" t="s">
        <v>239</v>
      </c>
      <c r="B89" s="64"/>
      <c r="C89" s="65" t="s">
        <v>37</v>
      </c>
      <c r="D89" s="77" t="s">
        <v>27</v>
      </c>
      <c r="E89" s="65" t="s">
        <v>240</v>
      </c>
      <c r="F89" s="64"/>
      <c r="G89" s="71">
        <v>226</v>
      </c>
      <c r="H89" s="71">
        <v>226</v>
      </c>
      <c r="I89" s="69">
        <f t="shared" si="1"/>
        <v>100</v>
      </c>
    </row>
    <row r="90" spans="1:9" s="14" customFormat="1" ht="48" customHeight="1" x14ac:dyDescent="0.2">
      <c r="A90" s="67" t="s">
        <v>28</v>
      </c>
      <c r="B90" s="64"/>
      <c r="C90" s="65" t="s">
        <v>37</v>
      </c>
      <c r="D90" s="77" t="s">
        <v>27</v>
      </c>
      <c r="E90" s="65" t="s">
        <v>240</v>
      </c>
      <c r="F90" s="64">
        <v>244</v>
      </c>
      <c r="G90" s="71">
        <v>226</v>
      </c>
      <c r="H90" s="71">
        <v>226</v>
      </c>
      <c r="I90" s="69">
        <f t="shared" si="1"/>
        <v>100</v>
      </c>
    </row>
    <row r="91" spans="1:9" s="14" customFormat="1" ht="33" customHeight="1" x14ac:dyDescent="0.2">
      <c r="A91" s="67" t="s">
        <v>188</v>
      </c>
      <c r="B91" s="64"/>
      <c r="C91" s="65" t="s">
        <v>37</v>
      </c>
      <c r="D91" s="77" t="s">
        <v>27</v>
      </c>
      <c r="E91" s="65" t="s">
        <v>235</v>
      </c>
      <c r="F91" s="64"/>
      <c r="G91" s="71">
        <v>18</v>
      </c>
      <c r="H91" s="71">
        <v>18</v>
      </c>
      <c r="I91" s="69">
        <f t="shared" si="1"/>
        <v>100</v>
      </c>
    </row>
    <row r="92" spans="1:9" s="14" customFormat="1" ht="47.25" customHeight="1" x14ac:dyDescent="0.2">
      <c r="A92" s="67" t="s">
        <v>28</v>
      </c>
      <c r="B92" s="64"/>
      <c r="C92" s="65" t="s">
        <v>37</v>
      </c>
      <c r="D92" s="77" t="s">
        <v>27</v>
      </c>
      <c r="E92" s="65" t="s">
        <v>235</v>
      </c>
      <c r="F92" s="64">
        <v>244</v>
      </c>
      <c r="G92" s="71">
        <v>18</v>
      </c>
      <c r="H92" s="71">
        <v>18</v>
      </c>
      <c r="I92" s="69">
        <f t="shared" si="1"/>
        <v>100</v>
      </c>
    </row>
    <row r="93" spans="1:9" s="14" customFormat="1" ht="47.25" customHeight="1" x14ac:dyDescent="0.2">
      <c r="A93" s="67" t="s">
        <v>241</v>
      </c>
      <c r="B93" s="64"/>
      <c r="C93" s="65" t="s">
        <v>37</v>
      </c>
      <c r="D93" s="77" t="s">
        <v>27</v>
      </c>
      <c r="E93" s="65" t="s">
        <v>242</v>
      </c>
      <c r="F93" s="64"/>
      <c r="G93" s="71">
        <v>46.8</v>
      </c>
      <c r="H93" s="71">
        <v>46.8</v>
      </c>
      <c r="I93" s="69">
        <f t="shared" si="1"/>
        <v>100</v>
      </c>
    </row>
    <row r="94" spans="1:9" s="14" customFormat="1" ht="47.25" customHeight="1" x14ac:dyDescent="0.2">
      <c r="A94" s="67" t="s">
        <v>28</v>
      </c>
      <c r="B94" s="64"/>
      <c r="C94" s="65" t="s">
        <v>37</v>
      </c>
      <c r="D94" s="77" t="s">
        <v>27</v>
      </c>
      <c r="E94" s="65" t="s">
        <v>242</v>
      </c>
      <c r="F94" s="64">
        <v>244</v>
      </c>
      <c r="G94" s="71">
        <v>46.8</v>
      </c>
      <c r="H94" s="71">
        <v>46.8</v>
      </c>
      <c r="I94" s="69">
        <f t="shared" si="1"/>
        <v>100</v>
      </c>
    </row>
    <row r="95" spans="1:9" s="87" customFormat="1" ht="37.5" customHeight="1" x14ac:dyDescent="0.2">
      <c r="A95" s="70" t="s">
        <v>45</v>
      </c>
      <c r="B95" s="66"/>
      <c r="C95" s="73" t="s">
        <v>46</v>
      </c>
      <c r="D95" s="85"/>
      <c r="E95" s="73"/>
      <c r="F95" s="66"/>
      <c r="G95" s="68">
        <f>G96</f>
        <v>137.94</v>
      </c>
      <c r="H95" s="68">
        <f>H96</f>
        <v>137.94</v>
      </c>
      <c r="I95" s="69">
        <f t="shared" si="1"/>
        <v>100</v>
      </c>
    </row>
    <row r="96" spans="1:9" s="14" customFormat="1" ht="18" customHeight="1" x14ac:dyDescent="0.2">
      <c r="A96" s="67" t="s">
        <v>47</v>
      </c>
      <c r="B96" s="64"/>
      <c r="C96" s="65" t="s">
        <v>46</v>
      </c>
      <c r="D96" s="77" t="s">
        <v>11</v>
      </c>
      <c r="E96" s="65"/>
      <c r="F96" s="64"/>
      <c r="G96" s="71">
        <v>137.94</v>
      </c>
      <c r="H96" s="71">
        <v>137.94</v>
      </c>
      <c r="I96" s="69">
        <f t="shared" si="1"/>
        <v>100</v>
      </c>
    </row>
    <row r="97" spans="1:9" s="14" customFormat="1" ht="37.5" customHeight="1" x14ac:dyDescent="0.2">
      <c r="A97" s="67" t="s">
        <v>190</v>
      </c>
      <c r="B97" s="64"/>
      <c r="C97" s="65" t="s">
        <v>46</v>
      </c>
      <c r="D97" s="77" t="s">
        <v>11</v>
      </c>
      <c r="E97" s="65" t="s">
        <v>243</v>
      </c>
      <c r="F97" s="64"/>
      <c r="G97" s="71">
        <v>137.94</v>
      </c>
      <c r="H97" s="71">
        <v>137.94</v>
      </c>
      <c r="I97" s="69">
        <f t="shared" si="1"/>
        <v>100</v>
      </c>
    </row>
    <row r="98" spans="1:9" s="14" customFormat="1" ht="56.25" customHeight="1" x14ac:dyDescent="0.2">
      <c r="A98" s="67" t="s">
        <v>28</v>
      </c>
      <c r="B98" s="64"/>
      <c r="C98" s="65" t="s">
        <v>46</v>
      </c>
      <c r="D98" s="77" t="s">
        <v>11</v>
      </c>
      <c r="E98" s="65" t="s">
        <v>243</v>
      </c>
      <c r="F98" s="64">
        <v>244</v>
      </c>
      <c r="G98" s="71">
        <v>137.94</v>
      </c>
      <c r="H98" s="71">
        <v>137.94</v>
      </c>
      <c r="I98" s="69">
        <f t="shared" si="1"/>
        <v>100</v>
      </c>
    </row>
    <row r="99" spans="1:9" s="14" customFormat="1" ht="19.5" customHeight="1" x14ac:dyDescent="0.2">
      <c r="A99" s="70" t="s">
        <v>94</v>
      </c>
      <c r="B99" s="66"/>
      <c r="C99" s="73" t="s">
        <v>48</v>
      </c>
      <c r="D99" s="85" t="s">
        <v>17</v>
      </c>
      <c r="E99" s="73"/>
      <c r="F99" s="66"/>
      <c r="G99" s="68">
        <f>G100+G102</f>
        <v>1479</v>
      </c>
      <c r="H99" s="68">
        <f>H100+H102</f>
        <v>1479</v>
      </c>
      <c r="I99" s="69">
        <f t="shared" si="1"/>
        <v>100</v>
      </c>
    </row>
    <row r="100" spans="1:9" s="14" customFormat="1" ht="144" customHeight="1" x14ac:dyDescent="0.2">
      <c r="A100" s="67" t="s">
        <v>244</v>
      </c>
      <c r="B100" s="64"/>
      <c r="C100" s="65" t="s">
        <v>48</v>
      </c>
      <c r="D100" s="77" t="s">
        <v>17</v>
      </c>
      <c r="E100" s="65" t="s">
        <v>245</v>
      </c>
      <c r="F100" s="64"/>
      <c r="G100" s="71">
        <v>739.5</v>
      </c>
      <c r="H100" s="71">
        <v>739.5</v>
      </c>
      <c r="I100" s="69">
        <f t="shared" si="1"/>
        <v>100</v>
      </c>
    </row>
    <row r="101" spans="1:9" s="14" customFormat="1" ht="33" customHeight="1" x14ac:dyDescent="0.2">
      <c r="A101" s="67" t="s">
        <v>191</v>
      </c>
      <c r="B101" s="64"/>
      <c r="C101" s="65" t="s">
        <v>48</v>
      </c>
      <c r="D101" s="77" t="s">
        <v>17</v>
      </c>
      <c r="E101" s="65" t="s">
        <v>245</v>
      </c>
      <c r="F101" s="64">
        <v>323</v>
      </c>
      <c r="G101" s="71">
        <v>739.5</v>
      </c>
      <c r="H101" s="71">
        <v>739.5</v>
      </c>
      <c r="I101" s="69">
        <f t="shared" si="1"/>
        <v>100</v>
      </c>
    </row>
    <row r="102" spans="1:9" s="14" customFormat="1" ht="63" customHeight="1" x14ac:dyDescent="0.2">
      <c r="A102" s="67" t="s">
        <v>246</v>
      </c>
      <c r="B102" s="64"/>
      <c r="C102" s="65">
        <v>10</v>
      </c>
      <c r="D102" s="77" t="s">
        <v>17</v>
      </c>
      <c r="E102" s="65" t="s">
        <v>247</v>
      </c>
      <c r="F102" s="64"/>
      <c r="G102" s="71">
        <v>739.5</v>
      </c>
      <c r="H102" s="71">
        <v>739.5</v>
      </c>
      <c r="I102" s="69">
        <f t="shared" si="1"/>
        <v>100</v>
      </c>
    </row>
    <row r="103" spans="1:9" s="14" customFormat="1" ht="31.5" customHeight="1" x14ac:dyDescent="0.2">
      <c r="A103" s="67" t="s">
        <v>191</v>
      </c>
      <c r="B103" s="64"/>
      <c r="C103" s="65">
        <v>10</v>
      </c>
      <c r="D103" s="77" t="s">
        <v>17</v>
      </c>
      <c r="E103" s="65" t="s">
        <v>247</v>
      </c>
      <c r="F103" s="64">
        <v>323</v>
      </c>
      <c r="G103" s="71">
        <v>739.5</v>
      </c>
      <c r="H103" s="71">
        <v>739.5</v>
      </c>
      <c r="I103" s="69">
        <f t="shared" si="1"/>
        <v>100</v>
      </c>
    </row>
    <row r="104" spans="1:9" s="14" customFormat="1" ht="21.75" customHeight="1" x14ac:dyDescent="0.2">
      <c r="A104" s="70" t="s">
        <v>49</v>
      </c>
      <c r="B104" s="64"/>
      <c r="C104" s="73">
        <v>11</v>
      </c>
      <c r="D104" s="73" t="s">
        <v>192</v>
      </c>
      <c r="E104" s="73"/>
      <c r="F104" s="66"/>
      <c r="G104" s="68">
        <f>G105</f>
        <v>22.95</v>
      </c>
      <c r="H104" s="68">
        <f>H105</f>
        <v>22.95</v>
      </c>
      <c r="I104" s="69">
        <f t="shared" si="1"/>
        <v>100</v>
      </c>
    </row>
    <row r="105" spans="1:9" s="14" customFormat="1" ht="18.75" customHeight="1" x14ac:dyDescent="0.2">
      <c r="A105" s="70" t="s">
        <v>50</v>
      </c>
      <c r="B105" s="66"/>
      <c r="C105" s="73">
        <v>11</v>
      </c>
      <c r="D105" s="73" t="s">
        <v>11</v>
      </c>
      <c r="E105" s="65"/>
      <c r="F105" s="64"/>
      <c r="G105" s="71">
        <v>22.95</v>
      </c>
      <c r="H105" s="71">
        <v>22.95</v>
      </c>
      <c r="I105" s="69">
        <f t="shared" si="1"/>
        <v>100</v>
      </c>
    </row>
    <row r="106" spans="1:9" s="14" customFormat="1" ht="35.25" customHeight="1" x14ac:dyDescent="0.2">
      <c r="A106" s="67" t="s">
        <v>193</v>
      </c>
      <c r="B106" s="66"/>
      <c r="C106" s="65">
        <v>11</v>
      </c>
      <c r="D106" s="65" t="s">
        <v>11</v>
      </c>
      <c r="E106" s="65" t="s">
        <v>248</v>
      </c>
      <c r="F106" s="64"/>
      <c r="G106" s="71">
        <v>22.95</v>
      </c>
      <c r="H106" s="71">
        <v>22.95</v>
      </c>
      <c r="I106" s="69">
        <f t="shared" si="1"/>
        <v>100</v>
      </c>
    </row>
    <row r="107" spans="1:9" s="14" customFormat="1" ht="46.5" customHeight="1" x14ac:dyDescent="0.2">
      <c r="A107" s="67" t="s">
        <v>28</v>
      </c>
      <c r="B107" s="64"/>
      <c r="C107" s="65">
        <v>11</v>
      </c>
      <c r="D107" s="65" t="s">
        <v>11</v>
      </c>
      <c r="E107" s="65" t="s">
        <v>248</v>
      </c>
      <c r="F107" s="64">
        <v>244</v>
      </c>
      <c r="G107" s="71">
        <v>22.95</v>
      </c>
      <c r="H107" s="71">
        <v>22.95</v>
      </c>
      <c r="I107" s="69">
        <f t="shared" si="1"/>
        <v>100</v>
      </c>
    </row>
    <row r="108" spans="1:9" ht="15.75" x14ac:dyDescent="0.25">
      <c r="A108" s="2"/>
      <c r="B108" s="2"/>
      <c r="C108" s="2"/>
      <c r="D108" s="2"/>
      <c r="E108" s="2"/>
      <c r="F108" s="2"/>
      <c r="G108" s="2"/>
      <c r="H108" s="2"/>
      <c r="I108" s="2"/>
    </row>
    <row r="109" spans="1:9" ht="15.75" x14ac:dyDescent="0.25">
      <c r="A109" s="2"/>
      <c r="B109" s="2"/>
      <c r="C109" s="2"/>
      <c r="D109" s="2"/>
      <c r="E109" s="2"/>
      <c r="F109" s="2"/>
      <c r="G109" s="2"/>
      <c r="H109" s="2"/>
      <c r="I109" s="2"/>
    </row>
    <row r="110" spans="1:9" ht="15.75" x14ac:dyDescent="0.25">
      <c r="A110" s="2"/>
      <c r="B110" s="2"/>
      <c r="C110" s="2"/>
      <c r="D110" s="2"/>
      <c r="E110" s="2"/>
      <c r="F110" s="2"/>
      <c r="G110" s="2"/>
      <c r="H110" s="2"/>
      <c r="I110" s="2"/>
    </row>
    <row r="111" spans="1:9" ht="15.75" x14ac:dyDescent="0.25">
      <c r="A111" s="2"/>
      <c r="B111" s="2"/>
      <c r="C111" s="2"/>
      <c r="D111" s="2"/>
      <c r="E111" s="2"/>
      <c r="F111" s="2"/>
      <c r="G111" s="2"/>
      <c r="H111" s="2"/>
      <c r="I111" s="2"/>
    </row>
  </sheetData>
  <mergeCells count="2">
    <mergeCell ref="A3:I3"/>
    <mergeCell ref="E2:H2"/>
  </mergeCells>
  <pageMargins left="0.70866141732283472" right="0.11811023622047245" top="0.74803149606299213" bottom="0.74803149606299213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Z32"/>
  <sheetViews>
    <sheetView topLeftCell="A4" workbookViewId="0">
      <selection activeCell="D30" sqref="D30"/>
    </sheetView>
  </sheetViews>
  <sheetFormatPr defaultRowHeight="15" x14ac:dyDescent="0.25"/>
  <cols>
    <col min="1" max="1" width="42.42578125" customWidth="1"/>
    <col min="2" max="2" width="12.85546875" customWidth="1"/>
    <col min="3" max="3" width="11" customWidth="1"/>
    <col min="4" max="4" width="10.42578125" customWidth="1"/>
    <col min="5" max="5" width="11.28515625" customWidth="1"/>
  </cols>
  <sheetData>
    <row r="2" spans="1:182" ht="75" customHeight="1" thickBot="1" x14ac:dyDescent="0.3">
      <c r="A2" s="10"/>
      <c r="B2" s="10"/>
      <c r="C2" s="96" t="s">
        <v>249</v>
      </c>
      <c r="D2" s="96"/>
      <c r="E2" s="96"/>
      <c r="F2" s="37"/>
    </row>
    <row r="3" spans="1:182" s="12" customFormat="1" ht="64.5" customHeight="1" x14ac:dyDescent="0.3">
      <c r="A3" s="100" t="s">
        <v>166</v>
      </c>
      <c r="B3" s="101"/>
      <c r="C3" s="101"/>
      <c r="D3" s="101"/>
      <c r="E3" s="102"/>
      <c r="F3" s="24"/>
      <c r="G3" s="24"/>
      <c r="H3" s="24"/>
    </row>
    <row r="4" spans="1:182" s="13" customFormat="1" ht="55.5" customHeight="1" x14ac:dyDescent="0.25">
      <c r="A4" s="48" t="s">
        <v>0</v>
      </c>
      <c r="B4" s="48" t="s">
        <v>163</v>
      </c>
      <c r="C4" s="55" t="s">
        <v>122</v>
      </c>
      <c r="D4" s="55" t="s">
        <v>123</v>
      </c>
      <c r="E4" s="49" t="s">
        <v>107</v>
      </c>
    </row>
    <row r="5" spans="1:182" s="13" customFormat="1" ht="13.5" customHeight="1" x14ac:dyDescent="0.25">
      <c r="A5" s="42">
        <v>1</v>
      </c>
      <c r="B5" s="42">
        <v>3</v>
      </c>
      <c r="C5" s="42" t="s">
        <v>96</v>
      </c>
      <c r="D5" s="42" t="s">
        <v>63</v>
      </c>
      <c r="E5" s="43" t="s">
        <v>64</v>
      </c>
    </row>
    <row r="6" spans="1:182" s="16" customFormat="1" ht="22.5" customHeight="1" x14ac:dyDescent="0.2">
      <c r="A6" s="78" t="s">
        <v>82</v>
      </c>
      <c r="B6" s="61" t="s">
        <v>164</v>
      </c>
      <c r="C6" s="44">
        <f>C7+C12+C14+C16+C19+C23+C25+C27</f>
        <v>14816.390000000001</v>
      </c>
      <c r="D6" s="44">
        <f>D7+D12+D14+D16+D19+D23+D25+D27</f>
        <v>14285.000000000002</v>
      </c>
      <c r="E6" s="45">
        <f>D6/C6*100</f>
        <v>96.413498834736401</v>
      </c>
    </row>
    <row r="7" spans="1:182" s="16" customFormat="1" ht="30.75" customHeight="1" x14ac:dyDescent="0.2">
      <c r="A7" s="60" t="s">
        <v>83</v>
      </c>
      <c r="B7" s="46" t="s">
        <v>143</v>
      </c>
      <c r="C7" s="47">
        <v>4509.76</v>
      </c>
      <c r="D7" s="47">
        <v>4509.76</v>
      </c>
      <c r="E7" s="45">
        <f>D7/C7*100</f>
        <v>100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</row>
    <row r="8" spans="1:182" s="16" customFormat="1" ht="70.5" customHeight="1" x14ac:dyDescent="0.2">
      <c r="A8" s="60" t="s">
        <v>14</v>
      </c>
      <c r="B8" s="46" t="s">
        <v>144</v>
      </c>
      <c r="C8" s="47">
        <v>729.38</v>
      </c>
      <c r="D8" s="47">
        <v>729.38</v>
      </c>
      <c r="E8" s="45">
        <f>D8/C8*100</f>
        <v>100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</row>
    <row r="9" spans="1:182" s="16" customFormat="1" ht="84" customHeight="1" x14ac:dyDescent="0.2">
      <c r="A9" s="60" t="s">
        <v>19</v>
      </c>
      <c r="B9" s="46" t="s">
        <v>145</v>
      </c>
      <c r="C9" s="47">
        <v>3400.02</v>
      </c>
      <c r="D9" s="47">
        <v>3400.02</v>
      </c>
      <c r="E9" s="45">
        <f t="shared" ref="E9:E28" si="0">D9/C9*100</f>
        <v>100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</row>
    <row r="10" spans="1:182" s="16" customFormat="1" ht="65.25" customHeight="1" x14ac:dyDescent="0.2">
      <c r="A10" s="60" t="s">
        <v>84</v>
      </c>
      <c r="B10" s="46" t="s">
        <v>146</v>
      </c>
      <c r="C10" s="47">
        <v>4</v>
      </c>
      <c r="D10" s="47">
        <v>4</v>
      </c>
      <c r="E10" s="45">
        <f t="shared" si="0"/>
        <v>100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</row>
    <row r="11" spans="1:182" s="16" customFormat="1" ht="30" customHeight="1" x14ac:dyDescent="0.2">
      <c r="A11" s="60" t="s">
        <v>24</v>
      </c>
      <c r="B11" s="46" t="s">
        <v>147</v>
      </c>
      <c r="C11" s="47">
        <v>376.36</v>
      </c>
      <c r="D11" s="47">
        <v>376.36</v>
      </c>
      <c r="E11" s="45">
        <f t="shared" si="0"/>
        <v>100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</row>
    <row r="12" spans="1:182" s="16" customFormat="1" ht="17.25" customHeight="1" x14ac:dyDescent="0.2">
      <c r="A12" s="60" t="s">
        <v>85</v>
      </c>
      <c r="B12" s="46" t="s">
        <v>148</v>
      </c>
      <c r="C12" s="47">
        <v>179</v>
      </c>
      <c r="D12" s="47">
        <v>179</v>
      </c>
      <c r="E12" s="45">
        <f t="shared" si="0"/>
        <v>100</v>
      </c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</row>
    <row r="13" spans="1:182" s="16" customFormat="1" ht="36.75" customHeight="1" x14ac:dyDescent="0.2">
      <c r="A13" s="60" t="s">
        <v>86</v>
      </c>
      <c r="B13" s="46" t="s">
        <v>149</v>
      </c>
      <c r="C13" s="47">
        <v>168.6</v>
      </c>
      <c r="D13" s="47">
        <v>168.6</v>
      </c>
      <c r="E13" s="45">
        <f t="shared" si="0"/>
        <v>100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</row>
    <row r="14" spans="1:182" s="16" customFormat="1" ht="34.5" customHeight="1" x14ac:dyDescent="0.2">
      <c r="A14" s="60" t="s">
        <v>87</v>
      </c>
      <c r="B14" s="46" t="s">
        <v>150</v>
      </c>
      <c r="C14" s="47">
        <v>202.07</v>
      </c>
      <c r="D14" s="47">
        <v>202.07</v>
      </c>
      <c r="E14" s="45">
        <f t="shared" si="0"/>
        <v>100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</row>
    <row r="15" spans="1:182" s="16" customFormat="1" ht="53.25" customHeight="1" x14ac:dyDescent="0.2">
      <c r="A15" s="60" t="s">
        <v>88</v>
      </c>
      <c r="B15" s="46" t="s">
        <v>151</v>
      </c>
      <c r="C15" s="47">
        <v>202.07</v>
      </c>
      <c r="D15" s="47">
        <v>202.07</v>
      </c>
      <c r="E15" s="45">
        <f t="shared" si="0"/>
        <v>100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</row>
    <row r="16" spans="1:182" s="16" customFormat="1" ht="21.75" customHeight="1" x14ac:dyDescent="0.2">
      <c r="A16" s="60" t="s">
        <v>89</v>
      </c>
      <c r="B16" s="46" t="s">
        <v>152</v>
      </c>
      <c r="C16" s="47">
        <f>C17+C18</f>
        <v>4723.01</v>
      </c>
      <c r="D16" s="89">
        <f>D17+D18</f>
        <v>4191.62</v>
      </c>
      <c r="E16" s="45">
        <f t="shared" si="0"/>
        <v>88.748912240287439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</row>
    <row r="17" spans="1:182" s="16" customFormat="1" ht="25.5" customHeight="1" x14ac:dyDescent="0.2">
      <c r="A17" s="60" t="s">
        <v>90</v>
      </c>
      <c r="B17" s="46" t="s">
        <v>153</v>
      </c>
      <c r="C17" s="47">
        <v>4718.01</v>
      </c>
      <c r="D17" s="89">
        <v>4186.62</v>
      </c>
      <c r="E17" s="45">
        <f t="shared" si="0"/>
        <v>88.736988688027367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</row>
    <row r="18" spans="1:182" s="16" customFormat="1" ht="30.75" customHeight="1" x14ac:dyDescent="0.2">
      <c r="A18" s="60" t="s">
        <v>250</v>
      </c>
      <c r="B18" s="46" t="s">
        <v>251</v>
      </c>
      <c r="C18" s="47">
        <v>5</v>
      </c>
      <c r="D18" s="89">
        <v>5</v>
      </c>
      <c r="E18" s="45">
        <f t="shared" si="0"/>
        <v>100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</row>
    <row r="19" spans="1:182" s="16" customFormat="1" ht="31.5" customHeight="1" x14ac:dyDescent="0.2">
      <c r="A19" s="60" t="s">
        <v>91</v>
      </c>
      <c r="B19" s="46" t="s">
        <v>154</v>
      </c>
      <c r="C19" s="47">
        <f>C20+C21+C22</f>
        <v>3562.66</v>
      </c>
      <c r="D19" s="47">
        <f>D20+D21+D22</f>
        <v>3562.66</v>
      </c>
      <c r="E19" s="45">
        <f t="shared" si="0"/>
        <v>100</v>
      </c>
      <c r="F19" s="17"/>
      <c r="G19" s="17"/>
      <c r="H19" s="17"/>
      <c r="I19" s="88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</row>
    <row r="20" spans="1:182" s="16" customFormat="1" ht="17.25" customHeight="1" x14ac:dyDescent="0.2">
      <c r="A20" s="60" t="s">
        <v>38</v>
      </c>
      <c r="B20" s="46" t="s">
        <v>155</v>
      </c>
      <c r="C20" s="47">
        <v>20.54</v>
      </c>
      <c r="D20" s="47">
        <v>20.54</v>
      </c>
      <c r="E20" s="45">
        <f t="shared" si="0"/>
        <v>100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</row>
    <row r="21" spans="1:182" s="16" customFormat="1" ht="15.75" customHeight="1" x14ac:dyDescent="0.2">
      <c r="A21" s="60" t="s">
        <v>39</v>
      </c>
      <c r="B21" s="46" t="s">
        <v>156</v>
      </c>
      <c r="C21" s="47">
        <v>2354.71</v>
      </c>
      <c r="D21" s="47">
        <v>2354.71</v>
      </c>
      <c r="E21" s="45">
        <f t="shared" si="0"/>
        <v>100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</row>
    <row r="22" spans="1:182" s="16" customFormat="1" ht="18" customHeight="1" x14ac:dyDescent="0.2">
      <c r="A22" s="60" t="s">
        <v>41</v>
      </c>
      <c r="B22" s="46" t="s">
        <v>157</v>
      </c>
      <c r="C22" s="47">
        <v>1187.4100000000001</v>
      </c>
      <c r="D22" s="47">
        <v>1187.4100000000001</v>
      </c>
      <c r="E22" s="45">
        <f t="shared" si="0"/>
        <v>100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</row>
    <row r="23" spans="1:182" s="16" customFormat="1" ht="19.5" customHeight="1" x14ac:dyDescent="0.2">
      <c r="A23" s="60" t="s">
        <v>92</v>
      </c>
      <c r="B23" s="46" t="s">
        <v>158</v>
      </c>
      <c r="C23" s="47">
        <v>137.94</v>
      </c>
      <c r="D23" s="47">
        <v>137.94</v>
      </c>
      <c r="E23" s="45">
        <f t="shared" si="0"/>
        <v>100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</row>
    <row r="24" spans="1:182" s="16" customFormat="1" ht="17.25" customHeight="1" x14ac:dyDescent="0.2">
      <c r="A24" s="60" t="s">
        <v>47</v>
      </c>
      <c r="B24" s="46" t="s">
        <v>159</v>
      </c>
      <c r="C24" s="47">
        <v>137.94</v>
      </c>
      <c r="D24" s="47">
        <v>137.94</v>
      </c>
      <c r="E24" s="45">
        <f t="shared" si="0"/>
        <v>100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</row>
    <row r="25" spans="1:182" s="16" customFormat="1" ht="19.5" customHeight="1" x14ac:dyDescent="0.2">
      <c r="A25" s="60" t="s">
        <v>93</v>
      </c>
      <c r="B25" s="46" t="s">
        <v>160</v>
      </c>
      <c r="C25" s="47">
        <v>1479</v>
      </c>
      <c r="D25" s="47">
        <v>1479</v>
      </c>
      <c r="E25" s="45">
        <f t="shared" si="0"/>
        <v>100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</row>
    <row r="26" spans="1:182" s="16" customFormat="1" ht="19.5" customHeight="1" x14ac:dyDescent="0.2">
      <c r="A26" s="60" t="s">
        <v>94</v>
      </c>
      <c r="B26" s="46" t="s">
        <v>161</v>
      </c>
      <c r="C26" s="47">
        <v>1479</v>
      </c>
      <c r="D26" s="47">
        <v>1479</v>
      </c>
      <c r="E26" s="45">
        <f t="shared" si="0"/>
        <v>100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</row>
    <row r="27" spans="1:182" s="16" customFormat="1" ht="15.75" customHeight="1" x14ac:dyDescent="0.2">
      <c r="A27" s="60" t="s">
        <v>95</v>
      </c>
      <c r="B27" s="46" t="s">
        <v>162</v>
      </c>
      <c r="C27" s="47">
        <v>22.95</v>
      </c>
      <c r="D27" s="47">
        <v>22.95</v>
      </c>
      <c r="E27" s="45">
        <f t="shared" si="0"/>
        <v>100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</row>
    <row r="28" spans="1:182" s="16" customFormat="1" ht="18.75" customHeight="1" x14ac:dyDescent="0.2">
      <c r="A28" s="60" t="s">
        <v>50</v>
      </c>
      <c r="B28" s="46" t="s">
        <v>194</v>
      </c>
      <c r="C28" s="47">
        <v>22.95</v>
      </c>
      <c r="D28" s="47">
        <v>22.95</v>
      </c>
      <c r="E28" s="45">
        <f t="shared" si="0"/>
        <v>100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</row>
    <row r="29" spans="1:182" s="18" customFormat="1" ht="15.75" x14ac:dyDescent="0.25">
      <c r="A29" s="2"/>
      <c r="B29" s="2"/>
      <c r="C29" s="2"/>
      <c r="D29" s="2"/>
      <c r="E29" s="2"/>
    </row>
    <row r="30" spans="1:182" s="18" customFormat="1" ht="15.75" x14ac:dyDescent="0.25">
      <c r="A30" s="2"/>
      <c r="B30" s="2"/>
      <c r="C30" s="2"/>
      <c r="D30" s="2"/>
      <c r="E30" s="2"/>
    </row>
    <row r="31" spans="1:182" s="18" customFormat="1" ht="15.75" x14ac:dyDescent="0.25">
      <c r="A31" s="2"/>
      <c r="B31" s="2"/>
      <c r="C31" s="2"/>
      <c r="D31" s="2"/>
      <c r="E31" s="2"/>
    </row>
    <row r="32" spans="1:182" s="18" customFormat="1" ht="15.75" x14ac:dyDescent="0.25">
      <c r="A32" s="2"/>
      <c r="B32" s="2"/>
      <c r="C32" s="2"/>
      <c r="D32" s="2"/>
      <c r="E32" s="2"/>
    </row>
  </sheetData>
  <mergeCells count="2">
    <mergeCell ref="C2:E2"/>
    <mergeCell ref="A3:E3"/>
  </mergeCells>
  <pageMargins left="0.51181102362204722" right="0.51181102362204722" top="0.15748031496062992" bottom="0.15748031496062992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8" sqref="D8"/>
    </sheetView>
  </sheetViews>
  <sheetFormatPr defaultRowHeight="15" x14ac:dyDescent="0.25"/>
  <cols>
    <col min="1" max="1" width="40.85546875" customWidth="1"/>
    <col min="2" max="2" width="22.7109375" customWidth="1"/>
    <col min="3" max="3" width="9" customWidth="1"/>
    <col min="4" max="4" width="11.140625" customWidth="1"/>
    <col min="5" max="5" width="9.140625" hidden="1" customWidth="1"/>
  </cols>
  <sheetData>
    <row r="1" spans="1:5" ht="15.75" thickBot="1" x14ac:dyDescent="0.3"/>
    <row r="2" spans="1:5" ht="56.25" customHeight="1" thickBot="1" x14ac:dyDescent="0.3">
      <c r="B2" s="96" t="s">
        <v>261</v>
      </c>
      <c r="C2" s="96"/>
      <c r="D2" s="96"/>
      <c r="E2" s="36"/>
    </row>
    <row r="3" spans="1:5" ht="60" customHeight="1" x14ac:dyDescent="0.3">
      <c r="A3" s="103" t="s">
        <v>165</v>
      </c>
      <c r="B3" s="103"/>
      <c r="C3" s="103"/>
      <c r="D3" s="103"/>
      <c r="E3" s="50"/>
    </row>
    <row r="4" spans="1:5" ht="15.75" x14ac:dyDescent="0.25">
      <c r="A4" s="2"/>
      <c r="B4" s="3"/>
      <c r="C4" s="3"/>
      <c r="D4" s="3"/>
    </row>
    <row r="5" spans="1:5" ht="16.5" thickBot="1" x14ac:dyDescent="0.3">
      <c r="A5" s="2"/>
      <c r="B5" s="3"/>
      <c r="C5" s="3"/>
      <c r="D5" s="3"/>
    </row>
    <row r="6" spans="1:5" ht="34.5" customHeight="1" thickBot="1" x14ac:dyDescent="0.3">
      <c r="A6" s="6" t="s">
        <v>51</v>
      </c>
      <c r="B6" s="7" t="s">
        <v>52</v>
      </c>
      <c r="C6" s="7" t="s">
        <v>53</v>
      </c>
      <c r="D6" s="7" t="s">
        <v>54</v>
      </c>
    </row>
    <row r="7" spans="1:5" s="14" customFormat="1" ht="66" customHeight="1" thickBot="1" x14ac:dyDescent="0.25">
      <c r="A7" s="51" t="s">
        <v>55</v>
      </c>
      <c r="B7" s="52" t="s">
        <v>57</v>
      </c>
      <c r="C7" s="53">
        <v>-248.41</v>
      </c>
      <c r="D7" s="53">
        <v>435.47</v>
      </c>
    </row>
    <row r="8" spans="1:5" s="14" customFormat="1" ht="19.5" thickBot="1" x14ac:dyDescent="0.25">
      <c r="A8" s="51" t="s">
        <v>56</v>
      </c>
      <c r="B8" s="15"/>
      <c r="C8" s="53">
        <v>-248.41</v>
      </c>
      <c r="D8" s="53">
        <v>435.47</v>
      </c>
    </row>
    <row r="9" spans="1:5" ht="15.75" x14ac:dyDescent="0.25">
      <c r="A9" s="2"/>
      <c r="B9" s="3"/>
      <c r="C9" s="3"/>
      <c r="D9" s="3"/>
    </row>
    <row r="10" spans="1:5" ht="15.75" x14ac:dyDescent="0.25">
      <c r="A10" s="2"/>
      <c r="B10" s="3"/>
      <c r="C10" s="3"/>
      <c r="D10" s="3"/>
    </row>
    <row r="11" spans="1:5" ht="15.75" x14ac:dyDescent="0.25">
      <c r="A11" s="2"/>
      <c r="B11" s="3"/>
      <c r="C11" s="3"/>
      <c r="D11" s="3"/>
    </row>
    <row r="12" spans="1:5" ht="15.75" x14ac:dyDescent="0.25">
      <c r="A12" s="2"/>
      <c r="B12" s="3"/>
      <c r="C12" s="3"/>
      <c r="D12" s="3"/>
    </row>
    <row r="13" spans="1:5" ht="15.75" x14ac:dyDescent="0.25">
      <c r="A13" s="2"/>
      <c r="B13" s="3"/>
      <c r="C13" s="3"/>
      <c r="D13" s="3"/>
    </row>
  </sheetData>
  <mergeCells count="2">
    <mergeCell ref="A3:D3"/>
    <mergeCell ref="B2:D2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H7" sqref="H7"/>
    </sheetView>
  </sheetViews>
  <sheetFormatPr defaultRowHeight="15" x14ac:dyDescent="0.25"/>
  <cols>
    <col min="1" max="1" width="27.42578125" customWidth="1"/>
    <col min="2" max="2" width="27.140625" customWidth="1"/>
    <col min="3" max="3" width="20.85546875" customWidth="1"/>
    <col min="4" max="4" width="10.28515625" customWidth="1"/>
  </cols>
  <sheetData>
    <row r="1" spans="1:4" ht="26.25" customHeight="1" x14ac:dyDescent="0.3">
      <c r="A1" s="104" t="s">
        <v>58</v>
      </c>
      <c r="B1" s="104"/>
      <c r="C1" s="104"/>
      <c r="D1" s="104"/>
    </row>
    <row r="2" spans="1:4" ht="16.5" thickBot="1" x14ac:dyDescent="0.3">
      <c r="A2" s="2"/>
    </row>
    <row r="3" spans="1:4" ht="32.25" thickBot="1" x14ac:dyDescent="0.3">
      <c r="A3" s="8" t="s">
        <v>59</v>
      </c>
      <c r="B3" s="9" t="s">
        <v>60</v>
      </c>
      <c r="C3" s="9" t="s">
        <v>61</v>
      </c>
      <c r="D3" s="9" t="s">
        <v>62</v>
      </c>
    </row>
    <row r="4" spans="1:4" ht="32.25" thickBot="1" x14ac:dyDescent="0.3">
      <c r="A4" s="40" t="s">
        <v>252</v>
      </c>
      <c r="B4" s="41" t="s">
        <v>255</v>
      </c>
      <c r="C4" s="39" t="s">
        <v>253</v>
      </c>
      <c r="D4" s="54">
        <v>6692</v>
      </c>
    </row>
    <row r="5" spans="1:4" ht="34.5" customHeight="1" thickBot="1" x14ac:dyDescent="0.3">
      <c r="A5" s="40" t="s">
        <v>254</v>
      </c>
      <c r="B5" s="41" t="s">
        <v>256</v>
      </c>
      <c r="C5" s="39" t="s">
        <v>257</v>
      </c>
      <c r="D5" s="54">
        <v>63308</v>
      </c>
    </row>
    <row r="6" spans="1:4" s="14" customFormat="1" ht="64.5" customHeight="1" thickBot="1" x14ac:dyDescent="0.25">
      <c r="A6" s="40" t="s">
        <v>258</v>
      </c>
      <c r="B6" s="41" t="s">
        <v>259</v>
      </c>
      <c r="C6" s="39" t="s">
        <v>260</v>
      </c>
      <c r="D6" s="54">
        <v>10000</v>
      </c>
    </row>
    <row r="7" spans="1:4" ht="15.75" x14ac:dyDescent="0.25">
      <c r="A7" s="2"/>
    </row>
    <row r="8" spans="1:4" ht="15.75" x14ac:dyDescent="0.25">
      <c r="A8" s="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4" sqref="M1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пр.1</vt:lpstr>
      <vt:lpstr>пр.2</vt:lpstr>
      <vt:lpstr>пр.3</vt:lpstr>
      <vt:lpstr>пр.4</vt:lpstr>
      <vt:lpstr>пр.5</vt:lpstr>
      <vt:lpstr>отчет по р.ф.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2017-04-06T09:08:17Z</dcterms:modified>
</cp:coreProperties>
</file>